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emnevaOV\диск d\Проект бюджета на 2025 год и плановый период 2026 и 2027 годов\ВМР\11_Реестр источ. доходов\"/>
    </mc:Choice>
  </mc:AlternateContent>
  <bookViews>
    <workbookView xWindow="11340" yWindow="2865" windowWidth="12330" windowHeight="9375"/>
  </bookViews>
  <sheets>
    <sheet name="Вып.плана._2" sheetId="2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6" i="2" l="1"/>
  <c r="S39" i="2" s="1"/>
  <c r="S10" i="2" s="1"/>
  <c r="R111" i="2"/>
  <c r="S111" i="2"/>
  <c r="Q111" i="2"/>
  <c r="O67" i="2"/>
  <c r="O111" i="2"/>
  <c r="O129" i="2"/>
  <c r="O91" i="2"/>
  <c r="P17" i="2" l="1"/>
  <c r="O12" i="2"/>
  <c r="P111" i="2"/>
  <c r="P129" i="2"/>
  <c r="P131" i="2"/>
  <c r="P130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1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92" i="2"/>
  <c r="P80" i="2"/>
  <c r="P81" i="2"/>
  <c r="P82" i="2"/>
  <c r="P83" i="2"/>
  <c r="P84" i="2"/>
  <c r="P85" i="2"/>
  <c r="P86" i="2"/>
  <c r="P87" i="2"/>
  <c r="P88" i="2"/>
  <c r="P89" i="2"/>
  <c r="P90" i="2"/>
  <c r="P79" i="2"/>
  <c r="P70" i="2"/>
  <c r="P69" i="2"/>
  <c r="P65" i="2"/>
  <c r="P66" i="2"/>
  <c r="P64" i="2"/>
  <c r="P63" i="2"/>
  <c r="P58" i="2"/>
  <c r="P55" i="2"/>
  <c r="P54" i="2"/>
  <c r="P53" i="2"/>
  <c r="P51" i="2"/>
  <c r="P50" i="2"/>
  <c r="P48" i="2"/>
  <c r="P46" i="2"/>
  <c r="P44" i="2"/>
  <c r="P42" i="2"/>
  <c r="P38" i="2"/>
  <c r="P36" i="2"/>
  <c r="P35" i="2"/>
  <c r="P33" i="2"/>
  <c r="P32" i="2"/>
  <c r="N129" i="2"/>
  <c r="N111" i="2"/>
  <c r="P29" i="2"/>
  <c r="P30" i="2"/>
  <c r="P31" i="2"/>
  <c r="P20" i="2"/>
  <c r="P21" i="2"/>
  <c r="P22" i="2"/>
  <c r="P19" i="2"/>
  <c r="P14" i="2"/>
  <c r="P15" i="2"/>
  <c r="P16" i="2"/>
  <c r="P13" i="2"/>
  <c r="O72" i="2" l="1"/>
  <c r="P72" i="2" l="1"/>
  <c r="N72" i="2"/>
  <c r="N91" i="2"/>
  <c r="P52" i="2" l="1"/>
  <c r="O52" i="2"/>
  <c r="N52" i="2"/>
  <c r="S52" i="2" l="1"/>
  <c r="R52" i="2"/>
  <c r="Q52" i="2"/>
  <c r="S91" i="2"/>
  <c r="R91" i="2"/>
  <c r="Q91" i="2"/>
  <c r="R23" i="2"/>
  <c r="R28" i="2"/>
  <c r="P57" i="2" l="1"/>
  <c r="N57" i="2"/>
  <c r="N28" i="2" l="1"/>
  <c r="O28" i="2"/>
  <c r="P28" i="2"/>
  <c r="S28" i="2"/>
  <c r="Q28" i="2"/>
  <c r="O57" i="2"/>
  <c r="Q57" i="2"/>
  <c r="R57" i="2"/>
  <c r="S57" i="2"/>
  <c r="O34" i="2"/>
  <c r="P34" i="2"/>
  <c r="Q34" i="2"/>
  <c r="R34" i="2"/>
  <c r="S34" i="2"/>
  <c r="N34" i="2"/>
  <c r="P91" i="2" l="1"/>
  <c r="P67" i="2" s="1"/>
  <c r="P68" i="2"/>
  <c r="Q68" i="2"/>
  <c r="R68" i="2"/>
  <c r="S68" i="2"/>
  <c r="O68" i="2"/>
  <c r="N68" i="2"/>
  <c r="N67" i="2" s="1"/>
  <c r="Q72" i="2" l="1"/>
  <c r="R72" i="2"/>
  <c r="S72" i="2"/>
  <c r="Q67" i="2" l="1"/>
  <c r="R67" i="2"/>
  <c r="S67" i="2"/>
  <c r="O61" i="2"/>
  <c r="O60" i="2" s="1"/>
  <c r="P61" i="2"/>
  <c r="P60" i="2" s="1"/>
  <c r="Q61" i="2"/>
  <c r="Q60" i="2" s="1"/>
  <c r="R61" i="2"/>
  <c r="R60" i="2" s="1"/>
  <c r="S61" i="2"/>
  <c r="S60" i="2" s="1"/>
  <c r="N61" i="2"/>
  <c r="N60" i="2" s="1"/>
  <c r="O56" i="2"/>
  <c r="P56" i="2"/>
  <c r="Q56" i="2"/>
  <c r="R56" i="2"/>
  <c r="N56" i="2"/>
  <c r="O49" i="2"/>
  <c r="P49" i="2"/>
  <c r="Q49" i="2"/>
  <c r="R49" i="2"/>
  <c r="S49" i="2"/>
  <c r="N49" i="2"/>
  <c r="O47" i="2"/>
  <c r="P47" i="2"/>
  <c r="Q47" i="2"/>
  <c r="R47" i="2"/>
  <c r="S47" i="2"/>
  <c r="N47" i="2"/>
  <c r="O45" i="2"/>
  <c r="P45" i="2"/>
  <c r="Q45" i="2"/>
  <c r="R45" i="2"/>
  <c r="S45" i="2"/>
  <c r="N45" i="2"/>
  <c r="O43" i="2"/>
  <c r="P43" i="2"/>
  <c r="Q43" i="2"/>
  <c r="R43" i="2"/>
  <c r="S43" i="2"/>
  <c r="N43" i="2"/>
  <c r="O41" i="2"/>
  <c r="P41" i="2"/>
  <c r="Q41" i="2"/>
  <c r="R41" i="2"/>
  <c r="S41" i="2"/>
  <c r="N41" i="2"/>
  <c r="O37" i="2"/>
  <c r="P37" i="2"/>
  <c r="Q37" i="2"/>
  <c r="R37" i="2"/>
  <c r="S37" i="2"/>
  <c r="N37" i="2"/>
  <c r="O23" i="2"/>
  <c r="P23" i="2"/>
  <c r="Q23" i="2"/>
  <c r="S23" i="2"/>
  <c r="N23" i="2"/>
  <c r="S18" i="2"/>
  <c r="R18" i="2"/>
  <c r="Q18" i="2"/>
  <c r="O18" i="2"/>
  <c r="P18" i="2"/>
  <c r="N18" i="2"/>
  <c r="Q12" i="2"/>
  <c r="R12" i="2"/>
  <c r="S12" i="2"/>
  <c r="P12" i="2"/>
  <c r="N12" i="2"/>
  <c r="O40" i="2" l="1"/>
  <c r="P40" i="2"/>
  <c r="S11" i="2"/>
  <c r="R39" i="2"/>
  <c r="R11" i="2"/>
  <c r="S40" i="2"/>
  <c r="R40" i="2"/>
  <c r="Q40" i="2"/>
  <c r="Q39" i="2"/>
  <c r="Q11" i="2"/>
  <c r="O39" i="2"/>
  <c r="N11" i="2"/>
  <c r="P11" i="2"/>
  <c r="O11" i="2"/>
  <c r="N39" i="2"/>
  <c r="P39" i="2"/>
  <c r="N40" i="2"/>
  <c r="S132" i="2" l="1"/>
  <c r="O10" i="2"/>
  <c r="O132" i="2" s="1"/>
  <c r="P10" i="2"/>
  <c r="P132" i="2" s="1"/>
  <c r="R10" i="2"/>
  <c r="R132" i="2" s="1"/>
  <c r="Q10" i="2"/>
  <c r="Q132" i="2" s="1"/>
  <c r="N10" i="2"/>
  <c r="N132" i="2" s="1"/>
</calcChain>
</file>

<file path=xl/sharedStrings.xml><?xml version="1.0" encoding="utf-8"?>
<sst xmlns="http://schemas.openxmlformats.org/spreadsheetml/2006/main" count="596" uniqueCount="385">
  <si>
    <t>Итого:</t>
  </si>
  <si>
    <t/>
  </si>
  <si>
    <t>06620230024050040150</t>
  </si>
  <si>
    <t>20230024050040150</t>
  </si>
  <si>
    <t>06620230024050039150</t>
  </si>
  <si>
    <t>20230024050039150</t>
  </si>
  <si>
    <t>Субвенции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</si>
  <si>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>2 02 30024 05 0037 150</t>
  </si>
  <si>
    <t>06620230024050037150</t>
  </si>
  <si>
    <t>20230024050037150</t>
  </si>
  <si>
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</si>
  <si>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2 02 30024 05 0029 150</t>
  </si>
  <si>
    <t>06620230024050029150</t>
  </si>
  <si>
    <t>20230024050029150</t>
  </si>
  <si>
    <t>Субвенции бюджетам муниципальных районов области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</si>
  <si>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2 02 30024 05 0028 150</t>
  </si>
  <si>
    <t>06620230024050028150</t>
  </si>
  <si>
    <t>20230024050028150</t>
  </si>
  <si>
    <t>Субвенции бюджетам муниципальных районов области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</si>
  <si>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2 02 30024 05 0027 150</t>
  </si>
  <si>
    <t>06620230024050027150</t>
  </si>
  <si>
    <t>20230024050027150</t>
  </si>
  <si>
    <t>Субвенции бюджетам муниципальных районов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</si>
  <si>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2 02 30024 05 0016 150</t>
  </si>
  <si>
    <t>06620230024050016150</t>
  </si>
  <si>
    <t>20230024050016150</t>
  </si>
  <si>
    <t>Субвенции бюджетам муниципальных районов 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</si>
  <si>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2 02 30024 05 0015 150</t>
  </si>
  <si>
    <t>06620230024050015150</t>
  </si>
  <si>
    <t>20230024050015150</t>
  </si>
  <si>
    <t>Субвенции бюджетам муниципальных районов области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</si>
  <si>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2 02 30024 05 0014 150</t>
  </si>
  <si>
    <t>06620230024050014150</t>
  </si>
  <si>
    <t>20230024050014150</t>
  </si>
  <si>
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компенсации 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</si>
  <si>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2 02 30024 05 0012 150</t>
  </si>
  <si>
    <t>06620230024050012150</t>
  </si>
  <si>
    <t>20230024050012150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</si>
  <si>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</si>
  <si>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2 02 30024 05 0011 150</t>
  </si>
  <si>
    <t>06620230024050011150</t>
  </si>
  <si>
    <t>20230024050011150</t>
  </si>
  <si>
    <t xml:space="preserve"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 </t>
  </si>
  <si>
    <t>2 02 30024 05 0010 150</t>
  </si>
  <si>
    <t>06620230024050010150</t>
  </si>
  <si>
    <t>20230024050010150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</si>
  <si>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</si>
  <si>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2 02 30024 05 0009 150</t>
  </si>
  <si>
    <t>06620230024050009150</t>
  </si>
  <si>
    <t>20230024050009150</t>
  </si>
  <si>
    <t>Субвенции  бюджетам муниципальных районов области 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</si>
  <si>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2 02 30024 05 0008 150</t>
  </si>
  <si>
    <t>06620230024050008150</t>
  </si>
  <si>
    <t>20230024050008150</t>
  </si>
  <si>
    <t>Субвенция бюджетам муниципальных районов области на исполнение государственных полномочий по расчету и предоставлению дотаций поселениям</t>
  </si>
  <si>
    <t>2 02 30024 05 0007 150</t>
  </si>
  <si>
    <t>06620230024050007150</t>
  </si>
  <si>
    <t>20230024050007150</t>
  </si>
  <si>
    <t>Субвенции бюджетам муниципальных районов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</si>
  <si>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2 02 30024 05 0003 150</t>
  </si>
  <si>
    <t>06620230024050003150</t>
  </si>
  <si>
    <t>20230024050003150</t>
  </si>
  <si>
    <t>Субвенции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</si>
  <si>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2 02 30024 05 0001 150</t>
  </si>
  <si>
    <t>06620230024050001150</t>
  </si>
  <si>
    <t>20230024050001150</t>
  </si>
  <si>
    <t>Субсидия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</si>
  <si>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2 02 29999 05 0078 150</t>
  </si>
  <si>
    <t>06620229999050078150</t>
  </si>
  <si>
    <t>20229999050078150</t>
  </si>
  <si>
    <t>Субсидии бюджетам муниципальных районов области на обеспечение повышения оплаты труда некоторых категорий работников муниципальных учреждений</t>
  </si>
  <si>
    <t>2 02 29999 05 0075 150</t>
  </si>
  <si>
    <t>06620229999050075150</t>
  </si>
  <si>
    <t>20229999050075150</t>
  </si>
  <si>
    <t>06620229999050063150</t>
  </si>
  <si>
    <t>20229999050063150</t>
  </si>
  <si>
    <t>Дотация бюджетам муниципальных районов на выравнивание бюджетной обеспеченности муниципальных районов (городских округов) области</t>
  </si>
  <si>
    <t>06620215001050002150</t>
  </si>
  <si>
    <t>20215001050002150</t>
  </si>
  <si>
    <t>2 02 15000 05 0002 150</t>
  </si>
  <si>
    <t>20215000050002150</t>
  </si>
  <si>
    <t>БЕЗВОЗМЕЗДНЫЕ ПОСТУПЛЕНИЯ ОТ ДРУГИХ БЮДЖЕТОВ БЮДЖЕТНОЙ СИСТЕМЫ РОССИЙСКОЙ ФЕДЕРАЦИИ</t>
  </si>
  <si>
    <t>2 02 00000 00 0000 000</t>
  </si>
  <si>
    <t>20200000000000000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</si>
  <si>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</si>
  <si>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1 14 06013 05 0000 430</t>
  </si>
  <si>
    <t>00011406013050000430</t>
  </si>
  <si>
    <t>11406013050000430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</si>
  <si>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</si>
  <si>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</si>
  <si>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00011402053050000410</t>
  </si>
  <si>
    <t>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</si>
  <si>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</si>
  <si>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</si>
  <si>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00011402052050000410</t>
  </si>
  <si>
    <t>11402052050000410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</si>
  <si>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</si>
  <si>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1 14 02050 05 0000 410</t>
  </si>
  <si>
    <t>11402050050000410</t>
  </si>
  <si>
    <t>ДОХОДЫ ОТ ПРОДАЖИ МАТЕРИАЛЬНЫХ И НЕМАТЕРИАЛЬНЫХ АКТИВОВ</t>
  </si>
  <si>
    <t>1 14 00000 00 0000 000</t>
  </si>
  <si>
    <t>11400000000000000</t>
  </si>
  <si>
    <t>Прочие доходы от оказания платных услуг (работ) получателями бюджетов муниципальных районов</t>
  </si>
  <si>
    <t>1 13 01995 05 0000 130</t>
  </si>
  <si>
    <t>06711301995050000130</t>
  </si>
  <si>
    <t>1 13 01990 05 0000 130</t>
  </si>
  <si>
    <t>11301990050000130</t>
  </si>
  <si>
    <t>ДОХОДЫ ОТ ОКАЗАНИЯ ПЛАТНЫХ УСЛУГ И КОМПЕНСАЦИИ ЗАТРАТ ГОСУДАРСТВА</t>
  </si>
  <si>
    <t>1 13 00000 00 0000 000</t>
  </si>
  <si>
    <t>11300000000000000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</si>
  <si>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</si>
  <si>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1 12 01070 01 6000 120</t>
  </si>
  <si>
    <t>00011201070016000120</t>
  </si>
  <si>
    <t>11201070016000120</t>
  </si>
  <si>
    <t>Плата за размещение отходов производства и потребления</t>
  </si>
  <si>
    <t>1 12 01042 01 6000 120</t>
  </si>
  <si>
    <t>00011201042016000120</t>
  </si>
  <si>
    <t>11201042016000120</t>
  </si>
  <si>
    <t>Плата</t>
  </si>
  <si>
    <t>1 12 01041 01 6000 120</t>
  </si>
  <si>
    <t>00011201041016000120</t>
  </si>
  <si>
    <t>11201041016000120</t>
  </si>
  <si>
    <t>1 12 01040 01 6000 120</t>
  </si>
  <si>
    <t>11201040016000120</t>
  </si>
  <si>
    <t>Плата за сбросы загрязняющих веществ в водные объекты</t>
  </si>
  <si>
    <t>1 12 01030 01 6000 120</t>
  </si>
  <si>
    <t>00011201030016000120</t>
  </si>
  <si>
    <t>11201030016000120</t>
  </si>
  <si>
    <t>Плата за выбросы загрязняющих веществ в атмосферный воздух стационарными объектами</t>
  </si>
  <si>
    <t>1 12 01010 01 6000 120</t>
  </si>
  <si>
    <t>00011201010016000120</t>
  </si>
  <si>
    <t>11201010016000120</t>
  </si>
  <si>
    <t>ПЛАТЕЖИ ПРИ ПОЛЬЗОВАНИИ ПРИРОДНЫМИ РЕСУРСАМИ</t>
  </si>
  <si>
    <t>1 12 00000 00 0000 000</t>
  </si>
  <si>
    <t>11200000000000000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</si>
  <si>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</si>
  <si>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</si>
  <si>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06211109045050000120</t>
  </si>
  <si>
    <t>11109045050000120</t>
  </si>
  <si>
    <t>1 11 09040 05 0000 120</t>
  </si>
  <si>
    <t>11109040050000120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</si>
  <si>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</si>
  <si>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</si>
  <si>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06211107015050000120</t>
  </si>
  <si>
    <t>11107015050000120</t>
  </si>
  <si>
    <t>1 11 07010 05 0000 120</t>
  </si>
  <si>
    <t>11107010050000120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</si>
  <si>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</si>
  <si>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</si>
  <si>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06211105035050000120</t>
  </si>
  <si>
    <t>11105035050000120</t>
  </si>
  <si>
    <t>1 11 05030 05 0000 120</t>
  </si>
  <si>
    <t>11105030050000120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</si>
  <si>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</si>
  <si>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</si>
  <si>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06211105013050000120</t>
  </si>
  <si>
    <t>11105013050000120</t>
  </si>
  <si>
    <t>1 11 05010 05 0000 120</t>
  </si>
  <si>
    <t>11105010050000120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</si>
  <si>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</si>
  <si>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</si>
  <si>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11100000000000000</t>
  </si>
  <si>
    <t>1 08 03010 01 1000 110</t>
  </si>
  <si>
    <t>18210803010011000110</t>
  </si>
  <si>
    <t>10803010011000110</t>
  </si>
  <si>
    <t>ГОСУДАРСТВЕННАЯ ПОШЛИНА</t>
  </si>
  <si>
    <t>1 08 00000 00 0000 000</t>
  </si>
  <si>
    <t>10800000000000000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</si>
  <si>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</si>
  <si>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1 05 04020 02 2100 110</t>
  </si>
  <si>
    <t>18210504020022100110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</si>
  <si>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</si>
  <si>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</si>
  <si>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1 05 04020 02 1000 110</t>
  </si>
  <si>
    <t>18210504020021000110</t>
  </si>
  <si>
    <t>10504020021000110</t>
  </si>
  <si>
    <t>Единый сельскохозяйственный налог</t>
  </si>
  <si>
    <t>1 05 03010 01 3000 110</t>
  </si>
  <si>
    <t>18210503010013000110</t>
  </si>
  <si>
    <t>10503010013000110</t>
  </si>
  <si>
    <t>Единый сельскохозяйственный налог (пени по соответствующему платежу)</t>
  </si>
  <si>
    <t>1 05 03010 01 2100 110</t>
  </si>
  <si>
    <t>18210503010012100110</t>
  </si>
  <si>
    <t>10503010012100110</t>
  </si>
  <si>
    <t>1 05 03010 01 1000 110</t>
  </si>
  <si>
    <t>18210503010011000110</t>
  </si>
  <si>
    <t>10503010011000110</t>
  </si>
  <si>
    <t>18210502010024000110</t>
  </si>
  <si>
    <t>10502010024000110</t>
  </si>
  <si>
    <t>Единый налог на вмененный доход для отдельных видов деятельности</t>
  </si>
  <si>
    <t>1 05 02010 02 3000 110</t>
  </si>
  <si>
    <t>18210502010023000110</t>
  </si>
  <si>
    <t>10502010023000110</t>
  </si>
  <si>
    <t>Единый налог на вмененный доход для отдельных видов деятельности (пени по соответствующему платежу)</t>
  </si>
  <si>
    <t>1 05 02010 02 2100 110</t>
  </si>
  <si>
    <t>18210502010022100110</t>
  </si>
  <si>
    <t>10502010022100110</t>
  </si>
  <si>
    <t>1 05 02010 02 1000 110</t>
  </si>
  <si>
    <t>18210502010021000110</t>
  </si>
  <si>
    <t>10502010021000110</t>
  </si>
  <si>
    <t>НАЛОГИ НА СОВОКУПНЫЙ ДОХОД</t>
  </si>
  <si>
    <t>1 05 00000 00 0000 000</t>
  </si>
  <si>
    <t>10500000000000000</t>
  </si>
  <si>
    <t>10010302260010000110</t>
  </si>
  <si>
    <t>10302260010000110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</si>
  <si>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</si>
  <si>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</si>
  <si>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10010302250010000110</t>
  </si>
  <si>
    <t>10302250010000110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</si>
  <si>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</si>
  <si>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</si>
  <si>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10010302240010000110</t>
  </si>
  <si>
    <t>10302240010000110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</si>
  <si>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</si>
  <si>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</si>
  <si>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10010302230010000110</t>
  </si>
  <si>
    <t>10302230010000110</t>
  </si>
  <si>
    <t>НАЛОГИ НА ТОВАРЫ (РАБОТЫ, УСЛУГИ), РЕАЛИЗУЕМЫЕ НА ТЕРРИТОРИИ РОССИЙСКОЙ ФЕДЕРАЦИИ</t>
  </si>
  <si>
    <t>1 03 00000 00 0000 000</t>
  </si>
  <si>
    <t>10300000000000000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</si>
  <si>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</si>
  <si>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1 01 02040 01 0000 110</t>
  </si>
  <si>
    <t>18210102040010000110</t>
  </si>
  <si>
    <t>10102040010000110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</si>
  <si>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</si>
  <si>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</si>
  <si>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18210102030010000110</t>
  </si>
  <si>
    <t>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</si>
  <si>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</si>
  <si>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</si>
  <si>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18210102020010000110</t>
  </si>
  <si>
    <t>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</si>
  <si>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</si>
  <si>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</si>
  <si>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18210102010010000110</t>
  </si>
  <si>
    <t>10102010010000110</t>
  </si>
  <si>
    <t>НАЛОГИ НА ПРИБЫЛЬ, ДОХОДЫ</t>
  </si>
  <si>
    <t>1 01 00000 00 0000 000</t>
  </si>
  <si>
    <t>10100000000000000</t>
  </si>
  <si>
    <t>НАЛОГОВЫЕ И НЕНАЛОГОВЫЕ ДОХОДЫ</t>
  </si>
  <si>
    <t>1 00 00000 00 0000 000</t>
  </si>
  <si>
    <t>10000000000000000</t>
  </si>
  <si>
    <t>с начала года</t>
  </si>
  <si>
    <t>за месяц</t>
  </si>
  <si>
    <t xml:space="preserve"> Мероприятие</t>
  </si>
  <si>
    <t>средств</t>
  </si>
  <si>
    <t>Сумма</t>
  </si>
  <si>
    <t>Доходы</t>
  </si>
  <si>
    <t>Тип</t>
  </si>
  <si>
    <t>КД1</t>
  </si>
  <si>
    <t>КД5</t>
  </si>
  <si>
    <t>КД3</t>
  </si>
  <si>
    <t>КД2</t>
  </si>
  <si>
    <t>РЕЕСТР</t>
  </si>
  <si>
    <t>источников доходов бюджета Воскресенского муниципального района Саратовской области</t>
  </si>
  <si>
    <t>Номер реестровой записи</t>
  </si>
  <si>
    <t>Наименование группы источников доходов бюджета/наименование источника дохода бюджета</t>
  </si>
  <si>
    <t xml:space="preserve">Код классификации доходов бюджета </t>
  </si>
  <si>
    <t>код</t>
  </si>
  <si>
    <t>Наименование</t>
  </si>
  <si>
    <t>Наименование главного администратора доходов</t>
  </si>
  <si>
    <t>Прогноз доходов бюджета</t>
  </si>
  <si>
    <t>Начальник  финансового управления</t>
  </si>
  <si>
    <t>администрации Воскресенского муниципального района Саратовской области</t>
  </si>
  <si>
    <t>ФНС России</t>
  </si>
  <si>
    <t>УФК по Саратовской области</t>
  </si>
  <si>
    <t>Администрация Воскресенского муниципального района Саратовской области</t>
  </si>
  <si>
    <t>Финансовое управление администрации Воскресенского муниципального района Саратовской области</t>
  </si>
  <si>
    <t>Управление образования администрации Воскресенского муниципального района Саратовской области</t>
  </si>
  <si>
    <t>Федеральная служба по надзору в сфере природопользования</t>
  </si>
  <si>
    <t>тыс.рублей</t>
  </si>
  <si>
    <t>1 05 02010 02 4000 110</t>
  </si>
  <si>
    <t>НЕНАЛОГОВЫЕ ДОХОДЫ</t>
  </si>
  <si>
    <t>НАЛОГОВЫЕ ДОХОДЫ</t>
  </si>
  <si>
    <t>1 16  01000 01 0000 140</t>
  </si>
  <si>
    <t>Административные штрафы</t>
  </si>
  <si>
    <t>1 06 04000 02 0000 110</t>
  </si>
  <si>
    <t>Транспортный налог</t>
  </si>
  <si>
    <t>Дотации бюджетам на поддержку мер по обеспечению сбалансированности бюджетов</t>
  </si>
  <si>
    <t>2 02 29999 05 0099 150</t>
  </si>
  <si>
    <t xml:space="preserve">Субсидия бюджетам муниципальных районов области на капитальный ремонт, ремонт и содержание автомобильных дорог общего пользования местного значения за счет средств областного дорожного фонда  
</t>
  </si>
  <si>
    <t>Иные межбюджетные трансферты</t>
  </si>
  <si>
    <t>2 02 25519 05 0000 150</t>
  </si>
  <si>
    <t>Субсидии бюджетам муниципальных районов и поселений области на поддержку отрасли культуры</t>
  </si>
  <si>
    <t>2 02 29999 05 0086 150</t>
  </si>
  <si>
    <t>Субсидия бюджетам муниципальных районов и городских округов на проведение капитального и текущего ремонтов муниципальных образовательных организаций</t>
  </si>
  <si>
    <t>2 02 25304 05 0000 150</t>
  </si>
  <si>
    <t>2 02 29999 05 0087 150</t>
  </si>
  <si>
    <t>Субсидия бюджетам муниципальных районов области на обеспечение условий создания центров образования цифрового и гуманитарного профилей</t>
  </si>
  <si>
    <t>Субвенции бюджетам муниципальных районов области на осуществление органами местного самоуправления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</si>
  <si>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</si>
  <si>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2 02 49999 05 0015 150</t>
  </si>
  <si>
    <t>2 02 49999 05 0006 150</t>
  </si>
  <si>
    <t>Иные межбюджетные трансферты за счет средств, выделяемых из резервного фонда Правительства Саратовской области</t>
  </si>
  <si>
    <t>Возврат останков прошлых лет</t>
  </si>
  <si>
    <t>2 19 60010 05 0000 150</t>
  </si>
  <si>
    <t>Субвенции</t>
  </si>
  <si>
    <t xml:space="preserve">Субсидии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</si>
  <si>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</si>
  <si>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Единый налог на вменённый доход для отдельных видов деятельности</t>
  </si>
  <si>
    <t>Государственная пошлина по делам, рассматриваемым в судах общейюрисдикции,мировыми судьями ( за исключением Верховного Суда Российской Федерации)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</si>
  <si>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организаций</t>
  </si>
  <si>
    <t>2 02 19999 05 0000 150</t>
  </si>
  <si>
    <t>Прочие дотации бюджетам муниципальных районов</t>
  </si>
  <si>
    <t>2 02 29999 05 0108 150</t>
  </si>
  <si>
    <t>2 02 35120 05 0000 150</t>
  </si>
  <si>
    <t>2 02 35303 05 0000 150</t>
  </si>
  <si>
    <t>1 06 04011 02 0000 110</t>
  </si>
  <si>
    <t>1 06 04012 02 0000 110</t>
  </si>
  <si>
    <t xml:space="preserve">с организаций </t>
  </si>
  <si>
    <t>с физических лиц</t>
  </si>
  <si>
    <t>УМТО</t>
  </si>
  <si>
    <t>УО</t>
  </si>
  <si>
    <t>ЕСХН</t>
  </si>
  <si>
    <t xml:space="preserve">Субсидия бюджетам муниципальных районов и городских округов области напроведение капитального и текущего ремонтов муниципальных образовательных организаций </t>
  </si>
  <si>
    <t>2 02 30024 05 0043 150</t>
  </si>
  <si>
    <t>Субвенции бюджетам муниципальных районов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</si>
  <si>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Субсидии бюджетам муниципальных районов и городских округов области на обеспечение условий для функционирования центров образования естесстенно-научной и технологической направленностей в общеобразовательных организациях</t>
  </si>
  <si>
    <t>2 02 25467 05 0000 150</t>
  </si>
  <si>
    <t>Субсидии бюджетам муниципальных районов области на обеспечение развития и укрепления материально-технической базы домом культуры в населенных пунктах с числом жителей до 50 тысяч человек</t>
  </si>
  <si>
    <t>2 02 25750 05 0000 150</t>
  </si>
  <si>
    <t>Субсидии бюджетам муниципальных районов и городских округов области на реализацию мероприятий по модернизации школьных систем образования</t>
  </si>
  <si>
    <t>2 02 29999 05 0120 150</t>
  </si>
  <si>
    <t>Субсидии бюджетам муниципальных районов и городских округов области на обеспечение условий для 
реализации мероприятий по модернизации школьных систем образования</t>
  </si>
  <si>
    <t>2 02 25753 05 0000 150</t>
  </si>
  <si>
    <t>Субсидии бюджетам муниципальных районов области на софинансирование закупки оборудования для создания «умных» спортивных площадок</t>
  </si>
  <si>
    <t>2 02 29999 05 0123 150</t>
  </si>
  <si>
    <t>Субсидия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Саратовской области (в рамках достижения соответствующих задач федерального проекта)</t>
  </si>
  <si>
    <t>2 02 49999 05 0067 150</t>
  </si>
  <si>
    <t>2 02 49999 05 0070 150</t>
  </si>
  <si>
    <t>Невыясненные поступления</t>
  </si>
  <si>
    <t xml:space="preserve">1 17 01050 05 0000 180  </t>
  </si>
  <si>
    <t>1 03 02260 01 0000 110</t>
  </si>
  <si>
    <t>2 02 15001 05 0000 150</t>
  </si>
  <si>
    <t>2 02 15002 05 0000 150</t>
  </si>
  <si>
    <t>2 02 30024 05 0045 150</t>
  </si>
  <si>
    <t>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доиу детей-инвалидов и детей,нуждающихся в длительном лечении, которые по состояниюздоровья временно или постоянно не могут посещать образовательные организации</t>
  </si>
  <si>
    <t>Ремнева О.В.</t>
  </si>
  <si>
    <t>2 02 25098 05 0000 150</t>
  </si>
  <si>
    <t>Субсидии бюджетам муниципальных районов и городских округов области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</si>
  <si>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2 02 25210 05 0000 150</t>
  </si>
  <si>
    <t>Субсидии бюджетам муниципальных районов и городских округов области на обеспечение образовательных организаций материально-технической базой для внедрения цифровой образовательной среды</t>
  </si>
  <si>
    <t>2 02 29999 05 0111 150</t>
  </si>
  <si>
    <t>Субсидии бюджетам муниципальных районов области на обеспечение условий  для функционирование центров цифровой образовательной среды в общеобразовательных организациях</t>
  </si>
  <si>
    <t>2 02 29999 05 0126 150</t>
  </si>
  <si>
    <t>Субсидии бюджетам муниципальных районов области на проведение капитальных и текущих ремонтов спортивных залов муниципальных образовательных организаций</t>
  </si>
  <si>
    <t>2 02 45179 05 0000 150</t>
  </si>
  <si>
    <t>2 02 49999 05 0100 150</t>
  </si>
  <si>
    <t>2 02 49999 05 0106 150</t>
  </si>
  <si>
    <t>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</si>
  <si>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</si>
  <si>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Прогноз доходов бюджета на 2024 год (текущий финансовый год)</t>
  </si>
  <si>
    <t>Кассовые поступления в текущем финансовом году ( по состоянию на 01.10.2024 года)</t>
  </si>
  <si>
    <t>Оценка исполнения 2024 года (текущий финансовый год)</t>
  </si>
  <si>
    <t>На очередной 2025 год (очередной финансовый год)</t>
  </si>
  <si>
    <t>на 2026 год (первый год планового периода)</t>
  </si>
  <si>
    <t>на 2027 год второй год планового периода)</t>
  </si>
  <si>
    <t>2 02 40014 05 0062 150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</si>
  <si>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 ( из бюджета Воскресенского муниципального образования)</t>
  </si>
  <si>
    <t>2 02 40014 05 0064 150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</si>
  <si>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 ( из бюджета Елшанского муниципального образования)</t>
  </si>
  <si>
    <t>2 02 40014 05 0065 150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</si>
  <si>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 ( из бюджета Синодского муниципального образования)</t>
  </si>
  <si>
    <t>2 02 45050 05 0000 150</t>
  </si>
  <si>
    <t xml:space="preserve">Межбюджетный трансферт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и профессиональных образовательных организаций
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</si>
  <si>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</si>
  <si>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>Межбюджетные трансферты, передаваемые бюджетам муниципальных районов области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</si>
  <si>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</si>
  <si>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 xml:space="preserve">
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типа.</t>
  </si>
  <si>
    <t>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</si>
  <si>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</si>
  <si>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Межбюджетные трансферты, передаваемые бюджетам муниципальных районов области на оказание содействия органам местного самоуправления в организации деятельности по военно-патриотическому воспитанию граждан</t>
  </si>
  <si>
    <t>2 02 49999 05 0110 150</t>
  </si>
  <si>
    <t>Межбюджетные трансферты,передаваемые бюджетам муниципальных районов области на укрепление материально-технической базы и оснащение музеев боевой славы в муниципальных образовательных организациях</t>
  </si>
  <si>
    <t>2 02 49999 05 0117 150</t>
  </si>
  <si>
    <t>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</si>
  <si>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>2 02 49999 05 0119 150</t>
  </si>
  <si>
    <t>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образования.</t>
  </si>
  <si>
    <t>2 02 49999 05 0131 150</t>
  </si>
  <si>
    <t>Межбюджетные трансферты, бюджетам муниципальных районов и городских округов области на поощрительные выплаты водителям школьных автобусов муниципальных общеобразовательных организаций</t>
  </si>
  <si>
    <t>ВОЗВРАТ ОСТАТКОВ СУБСИДИЙ, СУБВЕНЦИЙ И ИНЫХ МЕЖБЮДЖЕТНЫХ ТРАНСФЕРТОВ, ИМЕЮЩИХ ЦЕЛЕВОЕ НАЗНАЧЕНИЕ, ПРОШЛЫХ ЛЕТ</t>
  </si>
  <si>
    <t>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</si>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</sst>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0;[Red]\-#,##0.00;0.00"/>
    <numFmt numFmtId="166" formatCode="00\.00\.00"/>
    <numFmt numFmtId="167" formatCode="#,##0.0"/>
    <numFmt numFmtId="168" formatCode="#,##0.0_ ;[Red]\-#,##0.0\ 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3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40" fontId="3" fillId="0" borderId="1" xfId="1" applyNumberFormat="1" applyFont="1" applyFill="1" applyBorder="1" applyAlignment="1" applyProtection="1">
      <alignment horizontal="right"/>
      <protection hidden="1"/>
    </xf>
    <xf numFmtId="40" fontId="3" fillId="0" borderId="2" xfId="1" applyNumberFormat="1" applyFont="1" applyFill="1" applyBorder="1" applyAlignment="1" applyProtection="1">
      <protection hidden="1"/>
    </xf>
    <xf numFmtId="40" fontId="3" fillId="0" borderId="3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left"/>
      <protection hidden="1"/>
    </xf>
    <xf numFmtId="165" fontId="2" fillId="0" borderId="13" xfId="1" applyNumberFormat="1" applyFont="1" applyFill="1" applyBorder="1" applyAlignment="1" applyProtection="1">
      <alignment horizontal="right" wrapText="1"/>
      <protection hidden="1"/>
    </xf>
    <xf numFmtId="165" fontId="2" fillId="0" borderId="13" xfId="1" applyNumberFormat="1" applyFont="1" applyFill="1" applyBorder="1" applyAlignment="1" applyProtection="1">
      <alignment horizontal="left" wrapText="1"/>
      <protection hidden="1"/>
    </xf>
    <xf numFmtId="165" fontId="2" fillId="0" borderId="3" xfId="1" applyNumberFormat="1" applyFont="1" applyFill="1" applyBorder="1" applyAlignment="1" applyProtection="1">
      <alignment horizontal="right" wrapText="1"/>
      <protection hidden="1"/>
    </xf>
    <xf numFmtId="0" fontId="2" fillId="0" borderId="7" xfId="1" applyNumberFormat="1" applyFont="1" applyFill="1" applyBorder="1" applyAlignment="1" applyProtection="1">
      <alignment horizontal="left" wrapText="1"/>
      <protection hidden="1"/>
    </xf>
    <xf numFmtId="0" fontId="1" fillId="0" borderId="9" xfId="1" applyNumberFormat="1" applyFont="1" applyFill="1" applyBorder="1" applyAlignment="1" applyProtection="1">
      <alignment horizontal="left"/>
      <protection hidden="1"/>
    </xf>
    <xf numFmtId="165" fontId="2" fillId="0" borderId="16" xfId="1" applyNumberFormat="1" applyFont="1" applyFill="1" applyBorder="1" applyAlignment="1" applyProtection="1">
      <alignment horizontal="right" wrapText="1"/>
      <protection hidden="1"/>
    </xf>
    <xf numFmtId="165" fontId="2" fillId="0" borderId="16" xfId="1" applyNumberFormat="1" applyFont="1" applyFill="1" applyBorder="1" applyAlignment="1" applyProtection="1">
      <alignment horizontal="left" wrapText="1"/>
      <protection hidden="1"/>
    </xf>
    <xf numFmtId="165" fontId="2" fillId="0" borderId="17" xfId="1" applyNumberFormat="1" applyFont="1" applyFill="1" applyBorder="1" applyAlignment="1" applyProtection="1">
      <alignment horizontal="right" wrapText="1"/>
      <protection hidden="1"/>
    </xf>
    <xf numFmtId="0" fontId="2" fillId="0" borderId="18" xfId="1" applyNumberFormat="1" applyFont="1" applyFill="1" applyBorder="1" applyAlignment="1" applyProtection="1">
      <alignment horizontal="left" wrapText="1"/>
      <protection hidden="1"/>
    </xf>
    <xf numFmtId="165" fontId="2" fillId="0" borderId="19" xfId="1" applyNumberFormat="1" applyFont="1" applyFill="1" applyBorder="1" applyAlignment="1" applyProtection="1">
      <alignment horizontal="right" wrapText="1"/>
      <protection hidden="1"/>
    </xf>
    <xf numFmtId="165" fontId="2" fillId="0" borderId="19" xfId="1" applyNumberFormat="1" applyFont="1" applyFill="1" applyBorder="1" applyAlignment="1" applyProtection="1">
      <alignment horizontal="left" wrapText="1"/>
      <protection hidden="1"/>
    </xf>
    <xf numFmtId="165" fontId="2" fillId="0" borderId="20" xfId="1" applyNumberFormat="1" applyFont="1" applyFill="1" applyBorder="1" applyAlignment="1" applyProtection="1">
      <alignment horizontal="right" wrapText="1"/>
      <protection hidden="1"/>
    </xf>
    <xf numFmtId="0" fontId="2" fillId="0" borderId="23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25" xfId="1" applyNumberFormat="1" applyFont="1" applyFill="1" applyBorder="1" applyAlignment="1" applyProtection="1">
      <alignment horizontal="center" vertical="top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Continuous"/>
      <protection hidden="1"/>
    </xf>
    <xf numFmtId="0" fontId="3" fillId="0" borderId="33" xfId="1" applyNumberFormat="1" applyFont="1" applyFill="1" applyBorder="1" applyAlignment="1" applyProtection="1">
      <alignment horizontal="center" wrapText="1"/>
      <protection hidden="1"/>
    </xf>
    <xf numFmtId="0" fontId="3" fillId="0" borderId="33" xfId="1" applyNumberFormat="1" applyFont="1" applyFill="1" applyBorder="1" applyAlignment="1" applyProtection="1">
      <alignment vertical="center" wrapText="1"/>
      <protection hidden="1"/>
    </xf>
    <xf numFmtId="0" fontId="3" fillId="0" borderId="34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7" fillId="0" borderId="4" xfId="1" applyNumberFormat="1" applyFont="1" applyFill="1" applyBorder="1" applyAlignment="1" applyProtection="1">
      <alignment horizontal="left" wrapText="1"/>
      <protection hidden="1"/>
    </xf>
    <xf numFmtId="40" fontId="6" fillId="0" borderId="6" xfId="1" applyNumberFormat="1" applyFont="1" applyFill="1" applyBorder="1" applyAlignment="1" applyProtection="1">
      <protection hidden="1"/>
    </xf>
    <xf numFmtId="40" fontId="6" fillId="0" borderId="4" xfId="1" applyNumberFormat="1" applyFont="1" applyFill="1" applyBorder="1" applyAlignme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protection hidden="1"/>
    </xf>
    <xf numFmtId="0" fontId="8" fillId="0" borderId="6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28" xfId="1" applyNumberFormat="1" applyFont="1" applyFill="1" applyBorder="1" applyAlignment="1" applyProtection="1">
      <alignment horizontal="center" vertical="top" wrapText="1"/>
      <protection hidden="1"/>
    </xf>
    <xf numFmtId="0" fontId="8" fillId="0" borderId="27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4" xfId="1" applyNumberFormat="1" applyFont="1" applyFill="1" applyBorder="1" applyAlignment="1" applyProtection="1">
      <alignment horizontal="right" vertical="top" wrapText="1"/>
      <protection hidden="1"/>
    </xf>
    <xf numFmtId="0" fontId="6" fillId="0" borderId="5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18" xfId="1" applyNumberFormat="1" applyFont="1" applyFill="1" applyBorder="1" applyAlignment="1" applyProtection="1">
      <alignment horizontal="right" vertical="top" wrapText="1"/>
      <protection hidden="1"/>
    </xf>
    <xf numFmtId="0" fontId="7" fillId="0" borderId="18" xfId="1" applyNumberFormat="1" applyFont="1" applyFill="1" applyBorder="1" applyAlignment="1" applyProtection="1">
      <alignment horizontal="right" vertical="top" wrapText="1"/>
      <protection hidden="1"/>
    </xf>
    <xf numFmtId="0" fontId="7" fillId="0" borderId="5" xfId="1" applyNumberFormat="1" applyFont="1" applyFill="1" applyBorder="1" applyAlignment="1" applyProtection="1">
      <alignment horizontal="left" vertical="top" wrapText="1"/>
      <protection hidden="1"/>
    </xf>
    <xf numFmtId="166" fontId="6" fillId="0" borderId="21" xfId="1" applyNumberFormat="1" applyFont="1" applyFill="1" applyBorder="1" applyAlignment="1" applyProtection="1">
      <alignment horizontal="left" vertical="top" wrapText="1"/>
      <protection hidden="1"/>
    </xf>
    <xf numFmtId="166" fontId="6" fillId="0" borderId="5" xfId="1" applyNumberFormat="1" applyFont="1" applyFill="1" applyBorder="1" applyAlignment="1" applyProtection="1">
      <alignment horizontal="left" vertical="top" wrapText="1"/>
      <protection hidden="1"/>
    </xf>
    <xf numFmtId="167" fontId="6" fillId="0" borderId="4" xfId="1" applyNumberFormat="1" applyFont="1" applyFill="1" applyBorder="1" applyAlignment="1" applyProtection="1">
      <alignment horizontal="right" wrapText="1"/>
      <protection hidden="1"/>
    </xf>
    <xf numFmtId="167" fontId="10" fillId="0" borderId="4" xfId="1" applyNumberFormat="1" applyFont="1" applyBorder="1" applyAlignment="1">
      <alignment horizontal="right"/>
    </xf>
    <xf numFmtId="167" fontId="6" fillId="0" borderId="5" xfId="1" applyNumberFormat="1" applyFont="1" applyFill="1" applyBorder="1" applyAlignment="1" applyProtection="1">
      <alignment horizontal="right" wrapText="1"/>
      <protection hidden="1"/>
    </xf>
    <xf numFmtId="168" fontId="6" fillId="0" borderId="5" xfId="1" applyNumberFormat="1" applyFont="1" applyFill="1" applyBorder="1" applyAlignment="1" applyProtection="1">
      <alignment horizontal="right"/>
      <protection hidden="1"/>
    </xf>
    <xf numFmtId="167" fontId="7" fillId="0" borderId="5" xfId="1" applyNumberFormat="1" applyFont="1" applyFill="1" applyBorder="1" applyAlignment="1" applyProtection="1">
      <alignment horizontal="right" wrapText="1"/>
      <protection hidden="1"/>
    </xf>
    <xf numFmtId="167" fontId="7" fillId="0" borderId="4" xfId="1" applyNumberFormat="1" applyFont="1" applyFill="1" applyBorder="1" applyAlignment="1" applyProtection="1">
      <alignment horizontal="right" wrapText="1"/>
      <protection hidden="1"/>
    </xf>
    <xf numFmtId="168" fontId="7" fillId="0" borderId="5" xfId="1" applyNumberFormat="1" applyFont="1" applyFill="1" applyBorder="1" applyAlignment="1" applyProtection="1">
      <alignment horizontal="right"/>
      <protection hidden="1"/>
    </xf>
    <xf numFmtId="0" fontId="8" fillId="0" borderId="15" xfId="1" applyNumberFormat="1" applyFont="1" applyFill="1" applyBorder="1" applyAlignment="1" applyProtection="1">
      <alignment horizontal="center" vertical="top" wrapText="1"/>
      <protection hidden="1"/>
    </xf>
    <xf numFmtId="168" fontId="7" fillId="0" borderId="5" xfId="1" applyNumberFormat="1" applyFont="1" applyFill="1" applyBorder="1" applyAlignment="1" applyProtection="1">
      <alignment horizontal="right"/>
      <protection hidden="1"/>
    </xf>
    <xf numFmtId="0" fontId="1" fillId="2" borderId="9" xfId="1" applyNumberFormat="1" applyFont="1" applyFill="1" applyBorder="1" applyAlignment="1" applyProtection="1">
      <alignment horizontal="left"/>
      <protection hidden="1"/>
    </xf>
    <xf numFmtId="0" fontId="2" fillId="2" borderId="18" xfId="1" applyNumberFormat="1" applyFont="1" applyFill="1" applyBorder="1" applyAlignment="1" applyProtection="1">
      <alignment horizontal="left" wrapText="1"/>
      <protection hidden="1"/>
    </xf>
    <xf numFmtId="0" fontId="7" fillId="2" borderId="4" xfId="1" applyNumberFormat="1" applyFont="1" applyFill="1" applyBorder="1" applyAlignment="1" applyProtection="1">
      <alignment horizontal="left" wrapText="1"/>
      <protection hidden="1"/>
    </xf>
    <xf numFmtId="165" fontId="2" fillId="2" borderId="17" xfId="1" applyNumberFormat="1" applyFont="1" applyFill="1" applyBorder="1" applyAlignment="1" applyProtection="1">
      <alignment horizontal="right" wrapText="1"/>
      <protection hidden="1"/>
    </xf>
    <xf numFmtId="165" fontId="2" fillId="2" borderId="16" xfId="1" applyNumberFormat="1" applyFont="1" applyFill="1" applyBorder="1" applyAlignment="1" applyProtection="1">
      <alignment horizontal="left" wrapText="1"/>
      <protection hidden="1"/>
    </xf>
    <xf numFmtId="165" fontId="2" fillId="2" borderId="16" xfId="1" applyNumberFormat="1" applyFont="1" applyFill="1" applyBorder="1" applyAlignment="1" applyProtection="1">
      <alignment horizontal="right" wrapText="1"/>
      <protection hidden="1"/>
    </xf>
    <xf numFmtId="0" fontId="2" fillId="2" borderId="12" xfId="1" applyNumberFormat="1" applyFont="1" applyFill="1" applyBorder="1" applyAlignment="1" applyProtection="1">
      <alignment horizontal="left"/>
      <protection hidden="1"/>
    </xf>
    <xf numFmtId="0" fontId="1" fillId="2" borderId="0" xfId="1" applyFill="1"/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7" fontId="6" fillId="3" borderId="5" xfId="1" applyNumberFormat="1" applyFont="1" applyFill="1" applyBorder="1" applyAlignment="1" applyProtection="1">
      <alignment horizontal="right" wrapText="1"/>
      <protection hidden="1"/>
    </xf>
    <xf numFmtId="167" fontId="6" fillId="4" borderId="5" xfId="1" applyNumberFormat="1" applyFont="1" applyFill="1" applyBorder="1" applyAlignment="1" applyProtection="1">
      <alignment horizontal="right" wrapText="1"/>
      <protection hidden="1"/>
    </xf>
    <xf numFmtId="0" fontId="6" fillId="4" borderId="5" xfId="1" applyNumberFormat="1" applyFont="1" applyFill="1" applyBorder="1" applyAlignment="1" applyProtection="1">
      <alignment horizontal="left" vertical="top" wrapText="1"/>
      <protection hidden="1"/>
    </xf>
    <xf numFmtId="0" fontId="6" fillId="4" borderId="18" xfId="1" applyNumberFormat="1" applyFont="1" applyFill="1" applyBorder="1" applyAlignment="1" applyProtection="1">
      <alignment horizontal="right" vertical="top" wrapText="1"/>
      <protection hidden="1"/>
    </xf>
    <xf numFmtId="166" fontId="6" fillId="4" borderId="5" xfId="1" applyNumberFormat="1" applyFont="1" applyFill="1" applyBorder="1" applyAlignment="1" applyProtection="1">
      <alignment horizontal="left" vertical="top" wrapText="1"/>
      <protection hidden="1"/>
    </xf>
    <xf numFmtId="0" fontId="6" fillId="4" borderId="4" xfId="1" applyNumberFormat="1" applyFont="1" applyFill="1" applyBorder="1" applyAlignment="1" applyProtection="1">
      <alignment horizontal="left" vertical="top" wrapText="1"/>
      <protection hidden="1"/>
    </xf>
    <xf numFmtId="0" fontId="6" fillId="4" borderId="4" xfId="1" applyNumberFormat="1" applyFont="1" applyFill="1" applyBorder="1" applyAlignment="1" applyProtection="1">
      <alignment horizontal="right" vertical="top" wrapText="1"/>
      <protection hidden="1"/>
    </xf>
    <xf numFmtId="0" fontId="6" fillId="4" borderId="35" xfId="1" applyNumberFormat="1" applyFont="1" applyFill="1" applyBorder="1" applyAlignment="1" applyProtection="1">
      <alignment horizontal="left" vertical="top" wrapText="1"/>
      <protection hidden="1"/>
    </xf>
    <xf numFmtId="166" fontId="6" fillId="4" borderId="21" xfId="1" applyNumberFormat="1" applyFont="1" applyFill="1" applyBorder="1" applyAlignment="1" applyProtection="1">
      <alignment horizontal="left" vertical="top" wrapText="1"/>
      <protection hidden="1"/>
    </xf>
    <xf numFmtId="167" fontId="6" fillId="4" borderId="21" xfId="1" applyNumberFormat="1" applyFont="1" applyFill="1" applyBorder="1" applyAlignment="1" applyProtection="1">
      <alignment horizontal="right" wrapText="1"/>
      <protection hidden="1"/>
    </xf>
    <xf numFmtId="167" fontId="10" fillId="4" borderId="4" xfId="1" applyNumberFormat="1" applyFont="1" applyFill="1" applyBorder="1" applyAlignment="1">
      <alignment horizontal="right"/>
    </xf>
    <xf numFmtId="0" fontId="7" fillId="4" borderId="4" xfId="1" applyNumberFormat="1" applyFont="1" applyFill="1" applyBorder="1" applyAlignment="1" applyProtection="1">
      <alignment horizontal="left" vertical="top" wrapText="1"/>
      <protection hidden="1"/>
    </xf>
    <xf numFmtId="0" fontId="7" fillId="3" borderId="4" xfId="1" applyNumberFormat="1" applyFont="1" applyFill="1" applyBorder="1" applyAlignment="1" applyProtection="1">
      <alignment horizontal="left" vertical="top" wrapText="1"/>
      <protection hidden="1"/>
    </xf>
    <xf numFmtId="0" fontId="6" fillId="3" borderId="18" xfId="1" applyNumberFormat="1" applyFont="1" applyFill="1" applyBorder="1" applyAlignment="1" applyProtection="1">
      <alignment horizontal="right" vertical="top" wrapText="1"/>
      <protection hidden="1"/>
    </xf>
    <xf numFmtId="0" fontId="6" fillId="3" borderId="5" xfId="1" applyNumberFormat="1" applyFont="1" applyFill="1" applyBorder="1" applyAlignment="1" applyProtection="1">
      <alignment horizontal="left" vertical="top" wrapText="1"/>
      <protection hidden="1"/>
    </xf>
    <xf numFmtId="166" fontId="6" fillId="3" borderId="5" xfId="1" applyNumberFormat="1" applyFont="1" applyFill="1" applyBorder="1" applyAlignment="1" applyProtection="1">
      <alignment horizontal="left" vertical="top" wrapText="1"/>
      <protection hidden="1"/>
    </xf>
    <xf numFmtId="167" fontId="10" fillId="3" borderId="4" xfId="1" applyNumberFormat="1" applyFont="1" applyFill="1" applyBorder="1" applyAlignment="1">
      <alignment horizontal="right"/>
    </xf>
    <xf numFmtId="0" fontId="6" fillId="5" borderId="5" xfId="1" applyNumberFormat="1" applyFont="1" applyFill="1" applyBorder="1" applyAlignment="1" applyProtection="1">
      <alignment horizontal="left" vertical="top" wrapText="1"/>
      <protection hidden="1"/>
    </xf>
    <xf numFmtId="0" fontId="6" fillId="5" borderId="18" xfId="1" applyNumberFormat="1" applyFont="1" applyFill="1" applyBorder="1" applyAlignment="1" applyProtection="1">
      <alignment horizontal="right" vertical="top" wrapText="1"/>
      <protection hidden="1"/>
    </xf>
    <xf numFmtId="167" fontId="6" fillId="5" borderId="5" xfId="1" applyNumberFormat="1" applyFont="1" applyFill="1" applyBorder="1" applyAlignment="1" applyProtection="1">
      <alignment horizontal="right" wrapText="1"/>
      <protection hidden="1"/>
    </xf>
    <xf numFmtId="0" fontId="7" fillId="4" borderId="5" xfId="1" applyNumberFormat="1" applyFont="1" applyFill="1" applyBorder="1" applyAlignment="1" applyProtection="1">
      <alignment horizontal="left" vertical="top" wrapText="1"/>
      <protection hidden="1"/>
    </xf>
    <xf numFmtId="166" fontId="6" fillId="4" borderId="4" xfId="1" applyNumberFormat="1" applyFont="1" applyFill="1" applyBorder="1" applyAlignment="1" applyProtection="1">
      <alignment horizontal="left" wrapText="1"/>
      <protection hidden="1"/>
    </xf>
    <xf numFmtId="166" fontId="6" fillId="4" borderId="5" xfId="1" applyNumberFormat="1" applyFont="1" applyFill="1" applyBorder="1" applyAlignment="1" applyProtection="1">
      <alignment horizontal="left" wrapText="1"/>
      <protection hidden="1"/>
    </xf>
    <xf numFmtId="0" fontId="7" fillId="5" borderId="5" xfId="1" applyNumberFormat="1" applyFont="1" applyFill="1" applyBorder="1" applyAlignment="1" applyProtection="1">
      <alignment horizontal="left" vertical="top" wrapText="1"/>
      <protection hidden="1"/>
    </xf>
    <xf numFmtId="166" fontId="6" fillId="5" borderId="4" xfId="1" applyNumberFormat="1" applyFont="1" applyFill="1" applyBorder="1" applyAlignment="1" applyProtection="1">
      <alignment horizontal="left" wrapText="1"/>
      <protection hidden="1"/>
    </xf>
    <xf numFmtId="166" fontId="6" fillId="5" borderId="5" xfId="1" applyNumberFormat="1" applyFont="1" applyFill="1" applyBorder="1" applyAlignment="1" applyProtection="1">
      <alignment horizontal="left" wrapText="1"/>
      <protection hidden="1"/>
    </xf>
    <xf numFmtId="166" fontId="6" fillId="5" borderId="35" xfId="1" applyNumberFormat="1" applyFont="1" applyFill="1" applyBorder="1" applyAlignment="1" applyProtection="1">
      <alignment horizontal="left" vertical="top" wrapText="1"/>
      <protection hidden="1"/>
    </xf>
    <xf numFmtId="0" fontId="3" fillId="0" borderId="36" xfId="1" applyNumberFormat="1" applyFont="1" applyFill="1" applyBorder="1" applyAlignment="1" applyProtection="1">
      <alignment horizontal="left" wrapText="1"/>
      <protection hidden="1"/>
    </xf>
    <xf numFmtId="0" fontId="2" fillId="0" borderId="37" xfId="1" applyNumberFormat="1" applyFont="1" applyFill="1" applyBorder="1" applyAlignment="1" applyProtection="1">
      <alignment horizontal="left" wrapText="1"/>
      <protection hidden="1"/>
    </xf>
    <xf numFmtId="166" fontId="6" fillId="4" borderId="10" xfId="1" applyNumberFormat="1" applyFont="1" applyFill="1" applyBorder="1" applyAlignment="1" applyProtection="1">
      <alignment horizontal="left" wrapText="1"/>
      <protection hidden="1"/>
    </xf>
    <xf numFmtId="166" fontId="6" fillId="4" borderId="35" xfId="1" applyNumberFormat="1" applyFont="1" applyFill="1" applyBorder="1" applyAlignment="1" applyProtection="1">
      <alignment horizontal="left" wrapText="1"/>
      <protection hidden="1"/>
    </xf>
    <xf numFmtId="167" fontId="6" fillId="4" borderId="35" xfId="1" applyNumberFormat="1" applyFont="1" applyFill="1" applyBorder="1" applyAlignment="1" applyProtection="1">
      <alignment horizontal="right" wrapText="1"/>
      <protection hidden="1"/>
    </xf>
    <xf numFmtId="165" fontId="3" fillId="0" borderId="10" xfId="1" applyNumberFormat="1" applyFont="1" applyFill="1" applyBorder="1" applyAlignment="1" applyProtection="1">
      <protection hidden="1"/>
    </xf>
    <xf numFmtId="165" fontId="3" fillId="0" borderId="35" xfId="1" applyNumberFormat="1" applyFont="1" applyFill="1" applyBorder="1" applyAlignment="1" applyProtection="1">
      <protection hidden="1"/>
    </xf>
    <xf numFmtId="165" fontId="2" fillId="0" borderId="38" xfId="1" applyNumberFormat="1" applyFont="1" applyFill="1" applyBorder="1" applyAlignment="1" applyProtection="1">
      <alignment horizontal="right" wrapText="1"/>
      <protection hidden="1"/>
    </xf>
    <xf numFmtId="165" fontId="2" fillId="0" borderId="36" xfId="1" applyNumberFormat="1" applyFont="1" applyFill="1" applyBorder="1" applyAlignment="1" applyProtection="1">
      <alignment horizontal="left" wrapText="1"/>
      <protection hidden="1"/>
    </xf>
    <xf numFmtId="165" fontId="2" fillId="0" borderId="36" xfId="1" applyNumberFormat="1" applyFont="1" applyFill="1" applyBorder="1" applyAlignment="1" applyProtection="1">
      <alignment horizontal="right" wrapText="1"/>
      <protection hidden="1"/>
    </xf>
    <xf numFmtId="0" fontId="7" fillId="3" borderId="5" xfId="1" applyNumberFormat="1" applyFont="1" applyFill="1" applyBorder="1" applyAlignment="1" applyProtection="1">
      <alignment horizontal="left" vertical="top" wrapText="1"/>
      <protection hidden="1"/>
    </xf>
    <xf numFmtId="167" fontId="7" fillId="3" borderId="5" xfId="1" applyNumberFormat="1" applyFont="1" applyFill="1" applyBorder="1" applyAlignment="1" applyProtection="1">
      <alignment horizontal="right" wrapText="1"/>
      <protection hidden="1"/>
    </xf>
    <xf numFmtId="168" fontId="7" fillId="3" borderId="5" xfId="1" applyNumberFormat="1" applyFont="1" applyFill="1" applyBorder="1" applyAlignment="1" applyProtection="1">
      <alignment horizontal="right"/>
      <protection hidden="1"/>
    </xf>
    <xf numFmtId="0" fontId="7" fillId="4" borderId="4" xfId="1" applyNumberFormat="1" applyFont="1" applyFill="1" applyBorder="1" applyAlignment="1" applyProtection="1">
      <alignment horizontal="right" vertical="top" wrapText="1"/>
      <protection hidden="1"/>
    </xf>
    <xf numFmtId="166" fontId="7" fillId="4" borderId="4" xfId="1" applyNumberFormat="1" applyFont="1" applyFill="1" applyBorder="1" applyAlignment="1" applyProtection="1">
      <alignment horizontal="left" wrapText="1"/>
      <protection hidden="1"/>
    </xf>
    <xf numFmtId="166" fontId="7" fillId="4" borderId="5" xfId="1" applyNumberFormat="1" applyFont="1" applyFill="1" applyBorder="1" applyAlignment="1" applyProtection="1">
      <alignment horizontal="left" wrapText="1"/>
      <protection hidden="1"/>
    </xf>
    <xf numFmtId="167" fontId="7" fillId="4" borderId="5" xfId="1" applyNumberFormat="1" applyFont="1" applyFill="1" applyBorder="1" applyAlignment="1" applyProtection="1">
      <alignment horizontal="right" wrapText="1"/>
      <protection hidden="1"/>
    </xf>
    <xf numFmtId="167" fontId="7" fillId="4" borderId="4" xfId="1" applyNumberFormat="1" applyFont="1" applyFill="1" applyBorder="1" applyAlignment="1" applyProtection="1">
      <alignment horizontal="right" wrapText="1"/>
      <protection hidden="1"/>
    </xf>
    <xf numFmtId="168" fontId="7" fillId="4" borderId="5" xfId="1" applyNumberFormat="1" applyFont="1" applyFill="1" applyBorder="1" applyAlignment="1" applyProtection="1">
      <alignment horizontal="right"/>
      <protection hidden="1"/>
    </xf>
    <xf numFmtId="0" fontId="7" fillId="3" borderId="18" xfId="1" applyNumberFormat="1" applyFont="1" applyFill="1" applyBorder="1" applyAlignment="1" applyProtection="1">
      <alignment horizontal="right" vertical="top" wrapText="1"/>
      <protection hidden="1"/>
    </xf>
    <xf numFmtId="166" fontId="7" fillId="3" borderId="4" xfId="1" applyNumberFormat="1" applyFont="1" applyFill="1" applyBorder="1" applyAlignment="1" applyProtection="1">
      <alignment horizontal="left" wrapText="1"/>
      <protection hidden="1"/>
    </xf>
    <xf numFmtId="166" fontId="7" fillId="3" borderId="5" xfId="1" applyNumberFormat="1" applyFont="1" applyFill="1" applyBorder="1" applyAlignment="1" applyProtection="1">
      <alignment horizontal="left" wrapText="1"/>
      <protection hidden="1"/>
    </xf>
    <xf numFmtId="0" fontId="2" fillId="0" borderId="39" xfId="1" applyNumberFormat="1" applyFont="1" applyFill="1" applyBorder="1" applyAlignment="1" applyProtection="1">
      <alignment horizontal="left" wrapText="1"/>
      <protection hidden="1"/>
    </xf>
    <xf numFmtId="0" fontId="2" fillId="0" borderId="40" xfId="1" applyNumberFormat="1" applyFont="1" applyFill="1" applyBorder="1" applyAlignment="1" applyProtection="1">
      <alignment horizontal="left" wrapText="1"/>
      <protection hidden="1"/>
    </xf>
    <xf numFmtId="165" fontId="2" fillId="0" borderId="27" xfId="1" applyNumberFormat="1" applyFont="1" applyFill="1" applyBorder="1" applyAlignment="1" applyProtection="1">
      <protection hidden="1"/>
    </xf>
    <xf numFmtId="165" fontId="2" fillId="0" borderId="26" xfId="1" applyNumberFormat="1" applyFont="1" applyFill="1" applyBorder="1" applyAlignment="1" applyProtection="1">
      <protection hidden="1"/>
    </xf>
    <xf numFmtId="165" fontId="2" fillId="0" borderId="41" xfId="1" applyNumberFormat="1" applyFont="1" applyFill="1" applyBorder="1" applyAlignment="1" applyProtection="1">
      <alignment horizontal="right" wrapText="1"/>
      <protection hidden="1"/>
    </xf>
    <xf numFmtId="165" fontId="2" fillId="0" borderId="39" xfId="1" applyNumberFormat="1" applyFont="1" applyFill="1" applyBorder="1" applyAlignment="1" applyProtection="1">
      <alignment horizontal="left" wrapText="1"/>
      <protection hidden="1"/>
    </xf>
    <xf numFmtId="165" fontId="2" fillId="0" borderId="39" xfId="1" applyNumberFormat="1" applyFont="1" applyFill="1" applyBorder="1" applyAlignment="1" applyProtection="1">
      <alignment horizontal="right" wrapText="1"/>
      <protection hidden="1"/>
    </xf>
    <xf numFmtId="0" fontId="7" fillId="4" borderId="40" xfId="1" applyNumberFormat="1" applyFont="1" applyFill="1" applyBorder="1" applyAlignment="1" applyProtection="1">
      <alignment horizontal="right" vertical="top" wrapText="1"/>
      <protection hidden="1"/>
    </xf>
    <xf numFmtId="167" fontId="7" fillId="4" borderId="26" xfId="1" applyNumberFormat="1" applyFont="1" applyFill="1" applyBorder="1" applyAlignment="1" applyProtection="1">
      <alignment horizontal="right" wrapText="1"/>
      <protection hidden="1"/>
    </xf>
    <xf numFmtId="0" fontId="7" fillId="4" borderId="18" xfId="1" applyNumberFormat="1" applyFont="1" applyFill="1" applyBorder="1" applyAlignment="1" applyProtection="1">
      <alignment horizontal="right" vertical="top" wrapText="1"/>
      <protection hidden="1"/>
    </xf>
    <xf numFmtId="0" fontId="7" fillId="6" borderId="4" xfId="1" applyNumberFormat="1" applyFont="1" applyFill="1" applyBorder="1" applyAlignment="1" applyProtection="1">
      <alignment horizontal="left" vertical="top" wrapText="1"/>
      <protection hidden="1"/>
    </xf>
    <xf numFmtId="0" fontId="7" fillId="6" borderId="18" xfId="1" applyNumberFormat="1" applyFont="1" applyFill="1" applyBorder="1" applyAlignment="1" applyProtection="1">
      <alignment horizontal="right" vertical="top" wrapText="1"/>
      <protection hidden="1"/>
    </xf>
    <xf numFmtId="0" fontId="7" fillId="6" borderId="5" xfId="1" applyNumberFormat="1" applyFont="1" applyFill="1" applyBorder="1" applyAlignment="1" applyProtection="1">
      <alignment horizontal="left" vertical="top" wrapText="1"/>
      <protection hidden="1"/>
    </xf>
    <xf numFmtId="166" fontId="6" fillId="6" borderId="5" xfId="1" applyNumberFormat="1" applyFont="1" applyFill="1" applyBorder="1" applyAlignment="1" applyProtection="1">
      <alignment horizontal="left" vertical="top" wrapText="1"/>
      <protection hidden="1"/>
    </xf>
    <xf numFmtId="167" fontId="7" fillId="6" borderId="5" xfId="1" applyNumberFormat="1" applyFont="1" applyFill="1" applyBorder="1" applyAlignment="1" applyProtection="1">
      <alignment horizontal="right" wrapText="1"/>
      <protection hidden="1"/>
    </xf>
    <xf numFmtId="167" fontId="7" fillId="6" borderId="4" xfId="1" applyNumberFormat="1" applyFont="1" applyFill="1" applyBorder="1" applyAlignment="1" applyProtection="1">
      <alignment horizontal="right" wrapText="1"/>
      <protection hidden="1"/>
    </xf>
    <xf numFmtId="167" fontId="10" fillId="6" borderId="4" xfId="1" applyNumberFormat="1" applyFont="1" applyFill="1" applyBorder="1" applyAlignment="1">
      <alignment horizontal="right"/>
    </xf>
    <xf numFmtId="168" fontId="7" fillId="6" borderId="5" xfId="1" applyNumberFormat="1" applyFont="1" applyFill="1" applyBorder="1" applyAlignment="1" applyProtection="1">
      <alignment horizontal="right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0" fontId="7" fillId="6" borderId="40" xfId="1" applyNumberFormat="1" applyFont="1" applyFill="1" applyBorder="1" applyAlignment="1" applyProtection="1">
      <alignment horizontal="right" vertical="top" wrapText="1"/>
      <protection hidden="1"/>
    </xf>
    <xf numFmtId="0" fontId="7" fillId="6" borderId="26" xfId="1" applyNumberFormat="1" applyFont="1" applyFill="1" applyBorder="1" applyAlignment="1" applyProtection="1">
      <alignment horizontal="left" vertical="top" wrapText="1"/>
      <protection hidden="1"/>
    </xf>
    <xf numFmtId="166" fontId="7" fillId="6" borderId="27" xfId="1" applyNumberFormat="1" applyFont="1" applyFill="1" applyBorder="1" applyAlignment="1" applyProtection="1">
      <alignment horizontal="left" wrapText="1"/>
      <protection hidden="1"/>
    </xf>
    <xf numFmtId="166" fontId="7" fillId="6" borderId="26" xfId="1" applyNumberFormat="1" applyFont="1" applyFill="1" applyBorder="1" applyAlignment="1" applyProtection="1">
      <alignment horizontal="left" wrapText="1"/>
      <protection hidden="1"/>
    </xf>
    <xf numFmtId="167" fontId="7" fillId="6" borderId="26" xfId="1" applyNumberFormat="1" applyFont="1" applyFill="1" applyBorder="1" applyAlignment="1" applyProtection="1">
      <alignment horizontal="right" wrapText="1"/>
      <protection hidden="1"/>
    </xf>
    <xf numFmtId="168" fontId="7" fillId="6" borderId="26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wrapText="1"/>
      <protection hidden="1"/>
    </xf>
    <xf numFmtId="0" fontId="7" fillId="0" borderId="0" xfId="1" applyNumberFormat="1" applyFont="1" applyFill="1" applyBorder="1" applyAlignment="1" applyProtection="1">
      <alignment horizontal="left" wrapText="1"/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42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Border="1" applyAlignment="1" applyProtection="1">
      <alignment horizontal="right" wrapText="1"/>
      <protection hidden="1"/>
    </xf>
    <xf numFmtId="165" fontId="2" fillId="0" borderId="0" xfId="1" applyNumberFormat="1" applyFont="1" applyFill="1" applyBorder="1" applyAlignment="1" applyProtection="1">
      <alignment horizontal="left" wrapText="1"/>
      <protection hidden="1"/>
    </xf>
    <xf numFmtId="165" fontId="2" fillId="0" borderId="9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7" fillId="6" borderId="27" xfId="1" applyNumberFormat="1" applyFont="1" applyFill="1" applyBorder="1" applyAlignment="1" applyProtection="1">
      <alignment horizontal="left" vertical="top" wrapText="1"/>
      <protection hidden="1"/>
    </xf>
    <xf numFmtId="166" fontId="6" fillId="6" borderId="26" xfId="1" applyNumberFormat="1" applyFont="1" applyFill="1" applyBorder="1" applyAlignment="1" applyProtection="1">
      <alignment horizontal="left" vertical="top" wrapText="1"/>
      <protection hidden="1"/>
    </xf>
    <xf numFmtId="167" fontId="7" fillId="6" borderId="27" xfId="1" applyNumberFormat="1" applyFont="1" applyFill="1" applyBorder="1" applyAlignment="1" applyProtection="1">
      <alignment horizontal="right" wrapText="1"/>
      <protection hidden="1"/>
    </xf>
    <xf numFmtId="167" fontId="10" fillId="6" borderId="27" xfId="1" applyNumberFormat="1" applyFont="1" applyFill="1" applyBorder="1" applyAlignment="1">
      <alignment horizontal="right"/>
    </xf>
    <xf numFmtId="0" fontId="7" fillId="6" borderId="4" xfId="1" applyNumberFormat="1" applyFont="1" applyFill="1" applyBorder="1" applyAlignment="1" applyProtection="1">
      <alignment horizontal="right" vertical="top" wrapText="1"/>
      <protection hidden="1"/>
    </xf>
    <xf numFmtId="166" fontId="6" fillId="6" borderId="4" xfId="1" applyNumberFormat="1" applyFont="1" applyFill="1" applyBorder="1" applyAlignment="1" applyProtection="1">
      <alignment horizontal="left" vertical="top" wrapText="1"/>
      <protection hidden="1"/>
    </xf>
    <xf numFmtId="168" fontId="7" fillId="6" borderId="4" xfId="1" applyNumberFormat="1" applyFont="1" applyFill="1" applyBorder="1" applyAlignment="1" applyProtection="1">
      <alignment horizontal="right"/>
      <protection hidden="1"/>
    </xf>
    <xf numFmtId="0" fontId="7" fillId="3" borderId="4" xfId="1" applyNumberFormat="1" applyFont="1" applyFill="1" applyBorder="1" applyAlignment="1" applyProtection="1">
      <alignment horizontal="right" vertical="top" wrapText="1"/>
      <protection hidden="1"/>
    </xf>
    <xf numFmtId="0" fontId="7" fillId="7" borderId="4" xfId="1" applyNumberFormat="1" applyFont="1" applyFill="1" applyBorder="1" applyAlignment="1" applyProtection="1">
      <alignment horizontal="left" vertical="top" wrapText="1"/>
      <protection hidden="1"/>
    </xf>
    <xf numFmtId="0" fontId="6" fillId="7" borderId="18" xfId="1" applyNumberFormat="1" applyFont="1" applyFill="1" applyBorder="1" applyAlignment="1" applyProtection="1">
      <alignment horizontal="right" vertical="top" wrapText="1"/>
      <protection hidden="1"/>
    </xf>
    <xf numFmtId="0" fontId="6" fillId="7" borderId="5" xfId="1" applyNumberFormat="1" applyFont="1" applyFill="1" applyBorder="1" applyAlignment="1" applyProtection="1">
      <alignment horizontal="left" vertical="top" wrapText="1"/>
      <protection hidden="1"/>
    </xf>
    <xf numFmtId="166" fontId="6" fillId="7" borderId="5" xfId="1" applyNumberFormat="1" applyFont="1" applyFill="1" applyBorder="1" applyAlignment="1" applyProtection="1">
      <alignment horizontal="left" vertical="top" wrapText="1"/>
      <protection hidden="1"/>
    </xf>
    <xf numFmtId="167" fontId="6" fillId="7" borderId="5" xfId="1" applyNumberFormat="1" applyFont="1" applyFill="1" applyBorder="1" applyAlignment="1" applyProtection="1">
      <alignment horizontal="right" wrapText="1"/>
      <protection hidden="1"/>
    </xf>
    <xf numFmtId="166" fontId="6" fillId="7" borderId="21" xfId="1" applyNumberFormat="1" applyFont="1" applyFill="1" applyBorder="1" applyAlignment="1" applyProtection="1">
      <alignment horizontal="left" vertical="top" wrapText="1"/>
      <protection hidden="1"/>
    </xf>
    <xf numFmtId="167" fontId="6" fillId="7" borderId="4" xfId="1" applyNumberFormat="1" applyFont="1" applyFill="1" applyBorder="1" applyAlignment="1" applyProtection="1">
      <alignment horizontal="right" wrapText="1"/>
      <protection hidden="1"/>
    </xf>
    <xf numFmtId="167" fontId="10" fillId="7" borderId="4" xfId="1" applyNumberFormat="1" applyFont="1" applyFill="1" applyBorder="1" applyAlignment="1">
      <alignment horizontal="right"/>
    </xf>
    <xf numFmtId="168" fontId="6" fillId="7" borderId="5" xfId="1" applyNumberFormat="1" applyFont="1" applyFill="1" applyBorder="1" applyAlignment="1" applyProtection="1">
      <alignment horizontal="right"/>
      <protection hidden="1"/>
    </xf>
    <xf numFmtId="40" fontId="6" fillId="4" borderId="4" xfId="1" applyNumberFormat="1" applyFont="1" applyFill="1" applyBorder="1" applyAlignment="1" applyProtection="1">
      <alignment vertical="top"/>
      <protection hidden="1"/>
    </xf>
    <xf numFmtId="167" fontId="6" fillId="4" borderId="4" xfId="1" applyNumberFormat="1" applyFont="1" applyFill="1" applyBorder="1" applyAlignment="1" applyProtection="1">
      <alignment horizontal="right"/>
      <protection hidden="1"/>
    </xf>
    <xf numFmtId="167" fontId="10" fillId="6" borderId="5" xfId="1" applyNumberFormat="1" applyFont="1" applyFill="1" applyBorder="1" applyAlignment="1">
      <alignment horizontal="right"/>
    </xf>
    <xf numFmtId="167" fontId="11" fillId="0" borderId="4" xfId="1" applyNumberFormat="1" applyFont="1" applyBorder="1" applyAlignment="1">
      <alignment horizontal="right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166" fontId="7" fillId="6" borderId="27" xfId="1" applyNumberFormat="1" applyFont="1" applyFill="1" applyBorder="1" applyAlignment="1" applyProtection="1">
      <alignment horizontal="left" wrapText="1"/>
      <protection hidden="1"/>
    </xf>
    <xf numFmtId="166" fontId="7" fillId="6" borderId="26" xfId="1" applyNumberFormat="1" applyFont="1" applyFill="1" applyBorder="1" applyAlignment="1" applyProtection="1">
      <alignment horizontal="left" wrapText="1"/>
      <protection hidden="1"/>
    </xf>
    <xf numFmtId="167" fontId="10" fillId="6" borderId="26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166" fontId="7" fillId="6" borderId="6" xfId="1" applyNumberFormat="1" applyFont="1" applyFill="1" applyBorder="1" applyAlignment="1" applyProtection="1">
      <alignment horizontal="left" wrapText="1"/>
      <protection hidden="1"/>
    </xf>
    <xf numFmtId="166" fontId="7" fillId="0" borderId="4" xfId="1" applyNumberFormat="1" applyFont="1" applyFill="1" applyBorder="1" applyAlignment="1" applyProtection="1">
      <alignment horizontal="left" wrapText="1"/>
      <protection hidden="1"/>
    </xf>
    <xf numFmtId="166" fontId="7" fillId="0" borderId="5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6" fontId="6" fillId="3" borderId="4" xfId="1" applyNumberFormat="1" applyFont="1" applyFill="1" applyBorder="1" applyAlignment="1" applyProtection="1">
      <alignment horizontal="left" wrapText="1"/>
      <protection hidden="1"/>
    </xf>
    <xf numFmtId="166" fontId="6" fillId="3" borderId="5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0" fontId="7" fillId="2" borderId="5" xfId="1" applyNumberFormat="1" applyFont="1" applyFill="1" applyBorder="1" applyAlignment="1" applyProtection="1">
      <alignment horizontal="left" vertical="top" wrapText="1"/>
      <protection hidden="1"/>
    </xf>
    <xf numFmtId="0" fontId="6" fillId="2" borderId="4" xfId="1" applyNumberFormat="1" applyFont="1" applyFill="1" applyBorder="1" applyAlignment="1" applyProtection="1">
      <alignment horizontal="right" vertical="top" wrapText="1"/>
      <protection hidden="1"/>
    </xf>
    <xf numFmtId="166" fontId="6" fillId="2" borderId="4" xfId="1" applyNumberFormat="1" applyFont="1" applyFill="1" applyBorder="1" applyAlignment="1" applyProtection="1">
      <alignment horizontal="left" wrapText="1"/>
      <protection hidden="1"/>
    </xf>
    <xf numFmtId="166" fontId="6" fillId="2" borderId="5" xfId="1" applyNumberFormat="1" applyFont="1" applyFill="1" applyBorder="1" applyAlignment="1" applyProtection="1">
      <alignment horizontal="left" wrapText="1"/>
      <protection hidden="1"/>
    </xf>
    <xf numFmtId="167" fontId="6" fillId="2" borderId="5" xfId="1" applyNumberFormat="1" applyFont="1" applyFill="1" applyBorder="1" applyAlignment="1" applyProtection="1">
      <alignment horizontal="right" wrapText="1"/>
      <protection hidden="1"/>
    </xf>
    <xf numFmtId="167" fontId="10" fillId="2" borderId="5" xfId="1" applyNumberFormat="1" applyFont="1" applyFill="1" applyBorder="1" applyAlignment="1">
      <alignment horizontal="right"/>
    </xf>
    <xf numFmtId="168" fontId="6" fillId="2" borderId="5" xfId="1" applyNumberFormat="1" applyFont="1" applyFill="1" applyBorder="1" applyAlignment="1" applyProtection="1">
      <alignment horizontal="right"/>
      <protection hidden="1"/>
    </xf>
    <xf numFmtId="0" fontId="12" fillId="2" borderId="5" xfId="1" applyNumberFormat="1" applyFont="1" applyFill="1" applyBorder="1" applyAlignment="1" applyProtection="1">
      <alignment horizontal="left" vertical="top" wrapText="1"/>
      <protection hidden="1"/>
    </xf>
    <xf numFmtId="167" fontId="10" fillId="0" borderId="5" xfId="1" applyNumberFormat="1" applyFont="1" applyBorder="1" applyAlignment="1">
      <alignment horizontal="right"/>
    </xf>
    <xf numFmtId="0" fontId="7" fillId="0" borderId="4" xfId="1" applyNumberFormat="1" applyFont="1" applyFill="1" applyBorder="1" applyAlignment="1" applyProtection="1">
      <alignment horizontal="right" vertical="top" wrapText="1"/>
      <protection hidden="1"/>
    </xf>
    <xf numFmtId="0" fontId="12" fillId="0" borderId="5" xfId="1" applyNumberFormat="1" applyFont="1" applyFill="1" applyBorder="1" applyAlignment="1" applyProtection="1">
      <alignment horizontal="left" vertical="top" wrapText="1"/>
      <protection hidden="1"/>
    </xf>
    <xf numFmtId="166" fontId="6" fillId="3" borderId="21" xfId="1" applyNumberFormat="1" applyFont="1" applyFill="1" applyBorder="1" applyAlignment="1" applyProtection="1">
      <alignment horizontal="left" vertical="top" wrapText="1"/>
      <protection hidden="1"/>
    </xf>
    <xf numFmtId="167" fontId="13" fillId="0" borderId="5" xfId="1" applyNumberFormat="1" applyFont="1" applyFill="1" applyBorder="1" applyAlignment="1" applyProtection="1">
      <alignment horizontal="right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7" fontId="10" fillId="3" borderId="5" xfId="1" applyNumberFormat="1" applyFont="1" applyFill="1" applyBorder="1" applyAlignment="1">
      <alignment horizontal="right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167" fontId="11" fillId="2" borderId="4" xfId="1" applyNumberFormat="1" applyFont="1" applyFill="1" applyBorder="1" applyAlignment="1">
      <alignment horizontal="right"/>
    </xf>
    <xf numFmtId="167" fontId="14" fillId="0" borderId="4" xfId="1" applyNumberFormat="1" applyFont="1" applyBorder="1" applyAlignment="1">
      <alignment horizontal="right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0" fontId="1" fillId="0" borderId="0" xfId="1"/>
    <xf numFmtId="0" fontId="2" fillId="6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0" fontId="3" fillId="0" borderId="16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6" fontId="6" fillId="0" borderId="4" xfId="1" applyNumberFormat="1" applyFont="1" applyFill="1" applyBorder="1" applyAlignment="1" applyProtection="1">
      <alignment horizontal="left" wrapText="1"/>
      <protection hidden="1"/>
    </xf>
    <xf numFmtId="166" fontId="6" fillId="0" borderId="5" xfId="1" applyNumberFormat="1" applyFont="1" applyFill="1" applyBorder="1" applyAlignment="1" applyProtection="1">
      <alignment horizontal="left" wrapText="1"/>
      <protection hidden="1"/>
    </xf>
    <xf numFmtId="0" fontId="2" fillId="6" borderId="11" xfId="1" applyNumberFormat="1" applyFont="1" applyFill="1" applyBorder="1" applyAlignment="1" applyProtection="1">
      <alignment horizontal="left" vertical="top" wrapText="1"/>
      <protection hidden="1"/>
    </xf>
    <xf numFmtId="0" fontId="2" fillId="6" borderId="33" xfId="1" applyNumberFormat="1" applyFont="1" applyFill="1" applyBorder="1" applyAlignment="1" applyProtection="1">
      <alignment horizontal="left" vertical="top" wrapText="1"/>
      <protection hidden="1"/>
    </xf>
    <xf numFmtId="0" fontId="2" fillId="6" borderId="4" xfId="1" applyNumberFormat="1" applyFont="1" applyFill="1" applyBorder="1" applyAlignment="1" applyProtection="1">
      <alignment horizontal="left" vertical="top" wrapText="1"/>
      <protection hidden="1"/>
    </xf>
    <xf numFmtId="0" fontId="16" fillId="6" borderId="5" xfId="2" applyNumberFormat="1" applyFont="1" applyFill="1" applyBorder="1" applyAlignment="1" applyProtection="1">
      <alignment horizontal="left" wrapText="1"/>
      <protection hidden="1"/>
    </xf>
    <xf numFmtId="0" fontId="16" fillId="6" borderId="14" xfId="2" applyNumberFormat="1" applyFont="1" applyFill="1" applyBorder="1" applyAlignment="1" applyProtection="1">
      <alignment horizontal="left" wrapText="1"/>
      <protection hidden="1"/>
    </xf>
    <xf numFmtId="0" fontId="16" fillId="6" borderId="45" xfId="2" applyNumberFormat="1" applyFont="1" applyFill="1" applyBorder="1" applyAlignment="1" applyProtection="1">
      <alignment horizontal="right" vertical="top" wrapText="1"/>
      <protection hidden="1"/>
    </xf>
    <xf numFmtId="0" fontId="16" fillId="6" borderId="44" xfId="2" applyNumberFormat="1" applyFont="1" applyFill="1" applyBorder="1" applyAlignment="1" applyProtection="1">
      <alignment horizontal="right" vertical="top" wrapText="1"/>
      <protection hidden="1"/>
    </xf>
    <xf numFmtId="0" fontId="17" fillId="8" borderId="4" xfId="1" applyNumberFormat="1" applyFont="1" applyFill="1" applyBorder="1" applyAlignment="1" applyProtection="1">
      <alignment horizontal="left" vertical="top" wrapText="1"/>
      <protection hidden="1"/>
    </xf>
    <xf numFmtId="0" fontId="17" fillId="8" borderId="4" xfId="1" applyNumberFormat="1" applyFont="1" applyFill="1" applyBorder="1" applyAlignment="1" applyProtection="1">
      <alignment horizontal="right" vertical="top" wrapText="1"/>
      <protection hidden="1"/>
    </xf>
    <xf numFmtId="0" fontId="18" fillId="8" borderId="4" xfId="1" applyNumberFormat="1" applyFont="1" applyFill="1" applyBorder="1" applyAlignment="1" applyProtection="1">
      <alignment horizontal="left" vertical="top" wrapText="1"/>
      <protection hidden="1"/>
    </xf>
    <xf numFmtId="166" fontId="17" fillId="8" borderId="6" xfId="1" applyNumberFormat="1" applyFont="1" applyFill="1" applyBorder="1" applyAlignment="1" applyProtection="1">
      <alignment horizontal="left" wrapText="1"/>
      <protection hidden="1"/>
    </xf>
    <xf numFmtId="166" fontId="17" fillId="8" borderId="4" xfId="1" applyNumberFormat="1" applyFont="1" applyFill="1" applyBorder="1" applyAlignment="1" applyProtection="1">
      <alignment horizontal="left" wrapText="1"/>
      <protection hidden="1"/>
    </xf>
    <xf numFmtId="166" fontId="19" fillId="8" borderId="4" xfId="1" applyNumberFormat="1" applyFont="1" applyFill="1" applyBorder="1" applyAlignment="1" applyProtection="1">
      <alignment horizontal="left" vertical="top" wrapText="1"/>
      <protection hidden="1"/>
    </xf>
    <xf numFmtId="167" fontId="20" fillId="8" borderId="4" xfId="1" applyNumberFormat="1" applyFont="1" applyFill="1" applyBorder="1" applyAlignment="1">
      <alignment horizontal="right"/>
    </xf>
    <xf numFmtId="168" fontId="17" fillId="8" borderId="4" xfId="1" applyNumberFormat="1" applyFont="1" applyFill="1" applyBorder="1" applyAlignment="1" applyProtection="1">
      <alignment horizontal="right"/>
      <protection hidden="1"/>
    </xf>
    <xf numFmtId="167" fontId="19" fillId="8" borderId="4" xfId="1" applyNumberFormat="1" applyFont="1" applyFill="1" applyBorder="1" applyAlignment="1" applyProtection="1">
      <alignment horizontal="right" wrapText="1"/>
      <protection hidden="1"/>
    </xf>
    <xf numFmtId="0" fontId="16" fillId="6" borderId="5" xfId="2" applyNumberFormat="1" applyFont="1" applyFill="1" applyBorder="1" applyAlignment="1" applyProtection="1">
      <protection hidden="1"/>
    </xf>
    <xf numFmtId="0" fontId="5" fillId="6" borderId="14" xfId="2" applyNumberFormat="1" applyFont="1" applyFill="1" applyBorder="1" applyAlignment="1" applyProtection="1">
      <protection hidden="1"/>
    </xf>
    <xf numFmtId="0" fontId="6" fillId="4" borderId="26" xfId="1" applyNumberFormat="1" applyFont="1" applyFill="1" applyBorder="1" applyAlignment="1" applyProtection="1">
      <alignment horizontal="left" vertical="top" wrapText="1"/>
      <protection hidden="1"/>
    </xf>
    <xf numFmtId="166" fontId="6" fillId="4" borderId="27" xfId="1" applyNumberFormat="1" applyFont="1" applyFill="1" applyBorder="1" applyAlignment="1" applyProtection="1">
      <alignment horizontal="left" wrapText="1"/>
      <protection hidden="1"/>
    </xf>
    <xf numFmtId="166" fontId="6" fillId="4" borderId="26" xfId="1" applyNumberFormat="1" applyFont="1" applyFill="1" applyBorder="1" applyAlignment="1" applyProtection="1">
      <alignment horizontal="left" wrapText="1"/>
      <protection hidden="1"/>
    </xf>
    <xf numFmtId="167" fontId="6" fillId="4" borderId="26" xfId="1" applyNumberFormat="1" applyFont="1" applyFill="1" applyBorder="1" applyAlignment="1" applyProtection="1">
      <alignment horizontal="right" wrapText="1"/>
      <protection hidden="1"/>
    </xf>
    <xf numFmtId="167" fontId="11" fillId="0" borderId="5" xfId="1" applyNumberFormat="1" applyFont="1" applyBorder="1" applyAlignment="1">
      <alignment horizontal="right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6" fontId="7" fillId="6" borderId="4" xfId="1" applyNumberFormat="1" applyFont="1" applyFill="1" applyBorder="1" applyAlignment="1" applyProtection="1">
      <alignment horizontal="left" wrapText="1"/>
      <protection hidden="1"/>
    </xf>
    <xf numFmtId="166" fontId="7" fillId="6" borderId="5" xfId="1" applyNumberFormat="1" applyFont="1" applyFill="1" applyBorder="1" applyAlignment="1" applyProtection="1">
      <alignment horizontal="left" wrapText="1"/>
      <protection hidden="1"/>
    </xf>
    <xf numFmtId="0" fontId="2" fillId="0" borderId="13" xfId="1" applyNumberFormat="1" applyFont="1" applyFill="1" applyBorder="1" applyAlignment="1" applyProtection="1">
      <alignment horizontal="left" wrapText="1"/>
      <protection hidden="1"/>
    </xf>
    <xf numFmtId="166" fontId="7" fillId="6" borderId="27" xfId="1" applyNumberFormat="1" applyFont="1" applyFill="1" applyBorder="1" applyAlignment="1" applyProtection="1">
      <alignment horizontal="left" wrapText="1"/>
      <protection hidden="1"/>
    </xf>
    <xf numFmtId="166" fontId="7" fillId="6" borderId="26" xfId="1" applyNumberFormat="1" applyFont="1" applyFill="1" applyBorder="1" applyAlignment="1" applyProtection="1">
      <alignment horizontal="left" wrapText="1"/>
      <protection hidden="1"/>
    </xf>
    <xf numFmtId="165" fontId="2" fillId="0" borderId="15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 wrapText="1"/>
      <protection hidden="1"/>
    </xf>
    <xf numFmtId="166" fontId="6" fillId="4" borderId="4" xfId="1" applyNumberFormat="1" applyFont="1" applyFill="1" applyBorder="1" applyAlignment="1" applyProtection="1">
      <alignment horizontal="left" wrapText="1"/>
      <protection hidden="1"/>
    </xf>
    <xf numFmtId="166" fontId="6" fillId="4" borderId="5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alignment horizontal="left" wrapText="1"/>
      <protection hidden="1"/>
    </xf>
    <xf numFmtId="166" fontId="7" fillId="0" borderId="5" xfId="1" applyNumberFormat="1" applyFont="1" applyFill="1" applyBorder="1" applyAlignment="1" applyProtection="1">
      <alignment horizontal="left" wrapText="1"/>
      <protection hidden="1"/>
    </xf>
    <xf numFmtId="0" fontId="3" fillId="2" borderId="16" xfId="1" applyNumberFormat="1" applyFont="1" applyFill="1" applyBorder="1" applyAlignment="1" applyProtection="1">
      <alignment horizontal="left" wrapText="1"/>
      <protection hidden="1"/>
    </xf>
    <xf numFmtId="166" fontId="6" fillId="3" borderId="4" xfId="1" applyNumberFormat="1" applyFont="1" applyFill="1" applyBorder="1" applyAlignment="1" applyProtection="1">
      <alignment horizontal="left" wrapText="1"/>
      <protection hidden="1"/>
    </xf>
    <xf numFmtId="166" fontId="6" fillId="3" borderId="5" xfId="1" applyNumberFormat="1" applyFont="1" applyFill="1" applyBorder="1" applyAlignment="1" applyProtection="1">
      <alignment horizontal="left" wrapText="1"/>
      <protection hidden="1"/>
    </xf>
    <xf numFmtId="165" fontId="3" fillId="2" borderId="4" xfId="1" applyNumberFormat="1" applyFont="1" applyFill="1" applyBorder="1" applyAlignment="1" applyProtection="1">
      <protection hidden="1"/>
    </xf>
    <xf numFmtId="165" fontId="3" fillId="2" borderId="5" xfId="1" applyNumberFormat="1" applyFont="1" applyFill="1" applyBorder="1" applyAlignment="1" applyProtection="1">
      <protection hidden="1"/>
    </xf>
    <xf numFmtId="166" fontId="6" fillId="7" borderId="4" xfId="1" applyNumberFormat="1" applyFont="1" applyFill="1" applyBorder="1" applyAlignment="1" applyProtection="1">
      <alignment horizontal="left" wrapText="1"/>
      <protection hidden="1"/>
    </xf>
    <xf numFmtId="166" fontId="6" fillId="7" borderId="5" xfId="1" applyNumberFormat="1" applyFont="1" applyFill="1" applyBorder="1" applyAlignment="1" applyProtection="1">
      <alignment horizontal="left" wrapText="1"/>
      <protection hidden="1"/>
    </xf>
    <xf numFmtId="166" fontId="6" fillId="0" borderId="4" xfId="1" applyNumberFormat="1" applyFont="1" applyFill="1" applyBorder="1" applyAlignment="1" applyProtection="1">
      <alignment horizontal="left" wrapText="1"/>
      <protection hidden="1"/>
    </xf>
    <xf numFmtId="166" fontId="6" fillId="0" borderId="5" xfId="1" applyNumberFormat="1" applyFont="1" applyFill="1" applyBorder="1" applyAlignment="1" applyProtection="1">
      <alignment horizontal="left" wrapText="1"/>
      <protection hidden="1"/>
    </xf>
    <xf numFmtId="0" fontId="3" fillId="0" borderId="19" xfId="1" applyNumberFormat="1" applyFont="1" applyFill="1" applyBorder="1" applyAlignment="1" applyProtection="1">
      <alignment horizontal="left" wrapText="1"/>
      <protection hidden="1"/>
    </xf>
    <xf numFmtId="166" fontId="6" fillId="4" borderId="22" xfId="1" applyNumberFormat="1" applyFont="1" applyFill="1" applyBorder="1" applyAlignment="1" applyProtection="1">
      <alignment horizontal="left" wrapText="1"/>
      <protection hidden="1"/>
    </xf>
    <xf numFmtId="166" fontId="6" fillId="4" borderId="21" xfId="1" applyNumberFormat="1" applyFont="1" applyFill="1" applyBorder="1" applyAlignment="1" applyProtection="1">
      <alignment horizontal="left" wrapText="1"/>
      <protection hidden="1"/>
    </xf>
    <xf numFmtId="165" fontId="3" fillId="0" borderId="22" xfId="1" applyNumberFormat="1" applyFont="1" applyFill="1" applyBorder="1" applyAlignment="1" applyProtection="1">
      <protection hidden="1"/>
    </xf>
    <xf numFmtId="165" fontId="3" fillId="0" borderId="21" xfId="1" applyNumberFormat="1" applyFont="1" applyFill="1" applyBorder="1" applyAlignment="1" applyProtection="1">
      <protection hidden="1"/>
    </xf>
    <xf numFmtId="0" fontId="8" fillId="0" borderId="27" xfId="1" applyNumberFormat="1" applyFont="1" applyFill="1" applyBorder="1" applyAlignment="1" applyProtection="1">
      <alignment horizontal="center" vertical="top" wrapText="1"/>
      <protection hidden="1"/>
    </xf>
    <xf numFmtId="0" fontId="8" fillId="0" borderId="11" xfId="1" applyNumberFormat="1" applyFont="1" applyFill="1" applyBorder="1" applyAlignment="1" applyProtection="1">
      <alignment horizontal="center" vertical="top" wrapText="1"/>
      <protection hidden="1"/>
    </xf>
    <xf numFmtId="0" fontId="8" fillId="0" borderId="5" xfId="1" applyNumberFormat="1" applyFont="1" applyFill="1" applyBorder="1" applyAlignment="1" applyProtection="1">
      <alignment horizontal="center" vertical="top" wrapText="1"/>
      <protection hidden="1"/>
    </xf>
    <xf numFmtId="0" fontId="8" fillId="0" borderId="18" xfId="1" applyNumberFormat="1" applyFont="1" applyFill="1" applyBorder="1" applyAlignment="1" applyProtection="1">
      <alignment horizontal="center" vertical="top" wrapText="1"/>
      <protection hidden="1"/>
    </xf>
    <xf numFmtId="0" fontId="8" fillId="0" borderId="6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 applyFill="1" applyBorder="1" applyAlignment="1" applyProtection="1">
      <alignment horizontal="left"/>
      <protection hidden="1"/>
    </xf>
    <xf numFmtId="0" fontId="5" fillId="0" borderId="0" xfId="1" applyFont="1" applyFill="1" applyBorder="1" applyAlignment="1" applyProtection="1">
      <alignment horizontal="left" wrapText="1"/>
      <protection hidden="1"/>
    </xf>
    <xf numFmtId="0" fontId="5" fillId="0" borderId="0" xfId="1" applyFont="1" applyFill="1" applyAlignment="1" applyProtection="1">
      <alignment horizontal="center"/>
      <protection hidden="1"/>
    </xf>
    <xf numFmtId="0" fontId="6" fillId="0" borderId="4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10" xfId="1" applyNumberFormat="1" applyFont="1" applyFill="1" applyBorder="1" applyAlignment="1" applyProtection="1">
      <alignment horizontal="center" vertical="top" wrapText="1"/>
      <protection hidden="1"/>
    </xf>
    <xf numFmtId="0" fontId="8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29" xfId="1" applyNumberFormat="1" applyFont="1" applyFill="1" applyBorder="1" applyAlignment="1" applyProtection="1">
      <alignment horizontal="center" vertical="top" wrapText="1"/>
      <protection hidden="1"/>
    </xf>
    <xf numFmtId="166" fontId="7" fillId="4" borderId="4" xfId="1" applyNumberFormat="1" applyFont="1" applyFill="1" applyBorder="1" applyAlignment="1" applyProtection="1">
      <alignment horizontal="left" wrapText="1"/>
      <protection hidden="1"/>
    </xf>
    <xf numFmtId="166" fontId="7" fillId="4" borderId="5" xfId="1" applyNumberFormat="1" applyFont="1" applyFill="1" applyBorder="1" applyAlignment="1" applyProtection="1">
      <alignment horizontal="left" wrapText="1"/>
      <protection hidden="1"/>
    </xf>
    <xf numFmtId="167" fontId="19" fillId="8" borderId="27" xfId="1" applyNumberFormat="1" applyFont="1" applyFill="1" applyBorder="1" applyAlignment="1" applyProtection="1">
      <alignment horizontal="right" wrapText="1"/>
      <protection hidden="1"/>
    </xf>
    <xf numFmtId="167" fontId="13" fillId="0" borderId="4" xfId="1" applyNumberFormat="1" applyFont="1" applyFill="1" applyBorder="1" applyAlignment="1" applyProtection="1">
      <alignment horizontal="right" wrapText="1"/>
      <protection hidden="1"/>
    </xf>
    <xf numFmtId="168" fontId="13" fillId="0" borderId="5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6"/>
  <sheetViews>
    <sheetView showGridLines="0" tabSelected="1" topLeftCell="A129" workbookViewId="0">
      <selection activeCell="R56" sqref="R56:S56"/>
    </sheetView>
  </sheetViews>
  <sheetFormatPr defaultColWidth="9.140625" defaultRowHeight="12.75" x14ac:dyDescent="0.2"/>
  <cols>
    <col min="1" max="1" width="0.28515625" style="1" customWidth="1"/>
    <col min="2" max="5" width="0" style="1" hidden="1" customWidth="1"/>
    <col min="6" max="6" width="8" style="1" hidden="1" customWidth="1"/>
    <col min="7" max="7" width="8.28515625" style="1" hidden="1" customWidth="1"/>
    <col min="8" max="8" width="21.5703125" style="1" customWidth="1"/>
    <col min="9" max="9" width="17.85546875" style="1" customWidth="1"/>
    <col min="10" max="10" width="32.28515625" style="1" customWidth="1"/>
    <col min="11" max="12" width="0" style="1" hidden="1" customWidth="1"/>
    <col min="13" max="13" width="24.28515625" style="1" customWidth="1"/>
    <col min="14" max="14" width="11.140625" style="1" customWidth="1"/>
    <col min="15" max="15" width="9.140625" style="1"/>
    <col min="16" max="16" width="14.140625" style="1" customWidth="1"/>
    <col min="17" max="17" width="11.85546875" style="1" customWidth="1"/>
    <col min="18" max="18" width="10.85546875" style="1" customWidth="1"/>
    <col min="19" max="19" width="12.7109375" style="1" customWidth="1"/>
    <col min="20" max="26" width="0" style="1" hidden="1" customWidth="1"/>
    <col min="27" max="27" width="0.28515625" style="1" customWidth="1"/>
    <col min="28" max="250" width="9.140625" style="1" customWidth="1"/>
    <col min="251" max="16384" width="9.140625" style="1"/>
  </cols>
  <sheetData>
    <row r="1" spans="1:27" ht="409.6" hidden="1" customHeight="1" x14ac:dyDescent="0.2">
      <c r="A1" s="5"/>
      <c r="B1" s="5"/>
      <c r="C1" s="5"/>
      <c r="D1" s="5"/>
      <c r="E1" s="5"/>
      <c r="F1" s="5"/>
      <c r="G1" s="5"/>
      <c r="H1" s="5"/>
      <c r="I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1.25" customHeight="1" x14ac:dyDescent="0.25">
      <c r="A2" s="5"/>
      <c r="B2" s="43"/>
      <c r="C2" s="43"/>
      <c r="D2" s="43"/>
      <c r="E2" s="43"/>
      <c r="F2" s="43"/>
      <c r="G2" s="325" t="s">
        <v>253</v>
      </c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47"/>
      <c r="T2" s="3"/>
      <c r="U2" s="3"/>
      <c r="V2" s="3"/>
      <c r="W2" s="3"/>
      <c r="X2" s="2"/>
      <c r="Y2" s="2"/>
      <c r="Z2" s="2"/>
      <c r="AA2" s="2"/>
    </row>
    <row r="3" spans="1:27" ht="12.75" customHeight="1" x14ac:dyDescent="0.25">
      <c r="A3" s="5"/>
      <c r="B3" s="43"/>
      <c r="C3" s="43"/>
      <c r="D3" s="43"/>
      <c r="E3" s="43"/>
      <c r="F3" s="43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47"/>
      <c r="T3" s="3"/>
      <c r="U3" s="3"/>
      <c r="V3" s="3"/>
      <c r="W3" s="3"/>
      <c r="X3" s="2"/>
      <c r="Y3" s="2"/>
      <c r="Z3" s="2"/>
      <c r="AA3" s="2"/>
    </row>
    <row r="4" spans="1:27" ht="12.75" customHeight="1" x14ac:dyDescent="0.25">
      <c r="A4" s="42"/>
      <c r="B4" s="42"/>
      <c r="C4" s="42"/>
      <c r="D4" s="42"/>
      <c r="E4" s="42"/>
      <c r="F4" s="42"/>
      <c r="G4" s="325" t="s">
        <v>254</v>
      </c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48"/>
      <c r="T4" s="41"/>
      <c r="U4" s="41"/>
      <c r="V4" s="41"/>
      <c r="W4" s="4"/>
      <c r="X4" s="2"/>
      <c r="Y4" s="2"/>
      <c r="Z4" s="2"/>
      <c r="AA4" s="2"/>
    </row>
    <row r="5" spans="1:27" ht="12.75" customHeight="1" x14ac:dyDescent="0.25">
      <c r="A5" s="42"/>
      <c r="B5" s="42"/>
      <c r="C5" s="42"/>
      <c r="D5" s="42"/>
      <c r="E5" s="42"/>
      <c r="F5" s="42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48"/>
      <c r="S5" s="48"/>
      <c r="T5" s="41"/>
      <c r="U5" s="41"/>
      <c r="V5" s="41"/>
      <c r="W5" s="41"/>
      <c r="X5" s="2"/>
      <c r="Y5" s="2"/>
      <c r="Z5" s="2"/>
      <c r="AA5" s="2"/>
    </row>
    <row r="6" spans="1:27" ht="12.75" customHeight="1" x14ac:dyDescent="0.25">
      <c r="A6" s="42"/>
      <c r="B6" s="42"/>
      <c r="C6" s="42"/>
      <c r="D6" s="42"/>
      <c r="E6" s="42"/>
      <c r="F6" s="42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8"/>
      <c r="S6" s="48"/>
      <c r="T6" s="41"/>
      <c r="U6" s="41"/>
      <c r="V6" s="41"/>
      <c r="W6" s="41"/>
      <c r="X6" s="2"/>
      <c r="Y6" s="2"/>
      <c r="Z6" s="2"/>
      <c r="AA6" s="2"/>
    </row>
    <row r="7" spans="1:27" ht="11.25" customHeight="1" thickBot="1" x14ac:dyDescent="0.3">
      <c r="A7" s="5"/>
      <c r="B7" s="5"/>
      <c r="C7" s="5"/>
      <c r="D7" s="5"/>
      <c r="E7" s="5"/>
      <c r="F7" s="5"/>
      <c r="G7" s="50"/>
      <c r="H7" s="50"/>
      <c r="I7" s="50"/>
      <c r="J7" s="47"/>
      <c r="K7" s="47"/>
      <c r="L7" s="47"/>
      <c r="M7" s="47"/>
      <c r="N7" s="47"/>
      <c r="O7" s="47"/>
      <c r="P7" s="47"/>
      <c r="Q7" s="47" t="s">
        <v>270</v>
      </c>
      <c r="R7" s="47"/>
      <c r="S7" s="47"/>
      <c r="T7" s="3"/>
      <c r="U7" s="3"/>
      <c r="V7" s="3"/>
      <c r="W7" s="3"/>
      <c r="X7" s="2"/>
      <c r="Y7" s="2"/>
      <c r="Z7" s="2"/>
      <c r="AA7" s="2"/>
    </row>
    <row r="8" spans="1:27" ht="37.5" customHeight="1" x14ac:dyDescent="0.25">
      <c r="A8" s="12"/>
      <c r="B8" s="40" t="s">
        <v>252</v>
      </c>
      <c r="C8" s="39" t="s">
        <v>251</v>
      </c>
      <c r="D8" s="39"/>
      <c r="E8" s="38" t="s">
        <v>250</v>
      </c>
      <c r="F8" s="35" t="s">
        <v>249</v>
      </c>
      <c r="G8" s="316" t="s">
        <v>255</v>
      </c>
      <c r="H8" s="316" t="s">
        <v>256</v>
      </c>
      <c r="I8" s="327" t="s">
        <v>257</v>
      </c>
      <c r="J8" s="327"/>
      <c r="K8" s="51" t="s">
        <v>248</v>
      </c>
      <c r="L8" s="52"/>
      <c r="M8" s="316" t="s">
        <v>260</v>
      </c>
      <c r="N8" s="316" t="s">
        <v>351</v>
      </c>
      <c r="O8" s="316" t="s">
        <v>352</v>
      </c>
      <c r="P8" s="316" t="s">
        <v>353</v>
      </c>
      <c r="Q8" s="318" t="s">
        <v>261</v>
      </c>
      <c r="R8" s="319"/>
      <c r="S8" s="320"/>
      <c r="T8" s="37"/>
      <c r="U8" s="37"/>
      <c r="V8" s="37"/>
      <c r="W8" s="37"/>
      <c r="X8" s="36" t="s">
        <v>246</v>
      </c>
      <c r="Y8" s="35" t="s">
        <v>247</v>
      </c>
      <c r="Z8" s="34" t="s">
        <v>246</v>
      </c>
      <c r="AA8" s="5"/>
    </row>
    <row r="9" spans="1:27" ht="189.75" customHeight="1" thickBot="1" x14ac:dyDescent="0.25">
      <c r="A9" s="12"/>
      <c r="B9" s="33"/>
      <c r="C9" s="32"/>
      <c r="D9" s="32"/>
      <c r="E9" s="32"/>
      <c r="F9" s="27"/>
      <c r="G9" s="326"/>
      <c r="H9" s="326"/>
      <c r="I9" s="53" t="s">
        <v>258</v>
      </c>
      <c r="J9" s="53" t="s">
        <v>259</v>
      </c>
      <c r="K9" s="54" t="s">
        <v>245</v>
      </c>
      <c r="L9" s="55" t="s">
        <v>244</v>
      </c>
      <c r="M9" s="328"/>
      <c r="N9" s="328"/>
      <c r="O9" s="328"/>
      <c r="P9" s="317"/>
      <c r="Q9" s="55" t="s">
        <v>354</v>
      </c>
      <c r="R9" s="76" t="s">
        <v>355</v>
      </c>
      <c r="S9" s="76" t="s">
        <v>356</v>
      </c>
      <c r="T9" s="31"/>
      <c r="U9" s="31"/>
      <c r="V9" s="31"/>
      <c r="W9" s="31"/>
      <c r="X9" s="30" t="s">
        <v>243</v>
      </c>
      <c r="Y9" s="29"/>
      <c r="Z9" s="28" t="s">
        <v>242</v>
      </c>
      <c r="AA9" s="27"/>
    </row>
    <row r="10" spans="1:27" ht="36" customHeight="1" thickBot="1" x14ac:dyDescent="0.25">
      <c r="A10" s="18"/>
      <c r="B10" s="311" t="s">
        <v>241</v>
      </c>
      <c r="C10" s="311"/>
      <c r="D10" s="311"/>
      <c r="E10" s="311"/>
      <c r="F10" s="26" t="s">
        <v>86</v>
      </c>
      <c r="G10" s="44"/>
      <c r="H10" s="100" t="s">
        <v>239</v>
      </c>
      <c r="I10" s="101" t="s">
        <v>240</v>
      </c>
      <c r="J10" s="102" t="s">
        <v>239</v>
      </c>
      <c r="K10" s="312"/>
      <c r="L10" s="313"/>
      <c r="M10" s="103" t="s">
        <v>264</v>
      </c>
      <c r="N10" s="104">
        <f>N11+N39</f>
        <v>119969.4</v>
      </c>
      <c r="O10" s="104">
        <f t="shared" ref="O10:S10" si="0">O11+O39</f>
        <v>54994.5</v>
      </c>
      <c r="P10" s="104">
        <f t="shared" si="0"/>
        <v>119969.4</v>
      </c>
      <c r="Q10" s="104">
        <f t="shared" si="0"/>
        <v>76643.5</v>
      </c>
      <c r="R10" s="104">
        <f t="shared" si="0"/>
        <v>79549.7</v>
      </c>
      <c r="S10" s="104">
        <f t="shared" si="0"/>
        <v>81943.100000000006</v>
      </c>
      <c r="T10" s="314"/>
      <c r="U10" s="314"/>
      <c r="V10" s="314"/>
      <c r="W10" s="315"/>
      <c r="X10" s="25">
        <v>0</v>
      </c>
      <c r="Y10" s="24">
        <v>0</v>
      </c>
      <c r="Z10" s="23"/>
      <c r="AA10" s="13" t="s">
        <v>1</v>
      </c>
    </row>
    <row r="11" spans="1:27" ht="36" customHeight="1" thickBot="1" x14ac:dyDescent="0.25">
      <c r="A11" s="18"/>
      <c r="B11" s="122"/>
      <c r="C11" s="122"/>
      <c r="D11" s="122"/>
      <c r="E11" s="122"/>
      <c r="F11" s="123"/>
      <c r="G11" s="44"/>
      <c r="H11" s="100"/>
      <c r="I11" s="101"/>
      <c r="J11" s="102" t="s">
        <v>273</v>
      </c>
      <c r="K11" s="124"/>
      <c r="L11" s="125"/>
      <c r="M11" s="103"/>
      <c r="N11" s="126">
        <f>N12+N18+N23+N37+N34</f>
        <v>63973</v>
      </c>
      <c r="O11" s="126">
        <f>O12+O18+O23+O37+O34</f>
        <v>45647.1</v>
      </c>
      <c r="P11" s="126">
        <f>P12+P18+P23+P37+P34</f>
        <v>63973</v>
      </c>
      <c r="Q11" s="126">
        <f>Q12+Q18+Q23+Q37+Q34</f>
        <v>66687</v>
      </c>
      <c r="R11" s="126">
        <f t="shared" ref="R11:S11" si="1">R12+R18+R23+R37+R34</f>
        <v>68650</v>
      </c>
      <c r="S11" s="126">
        <f t="shared" si="1"/>
        <v>70764.5</v>
      </c>
      <c r="T11" s="127"/>
      <c r="U11" s="127"/>
      <c r="V11" s="127"/>
      <c r="W11" s="128"/>
      <c r="X11" s="129"/>
      <c r="Y11" s="130"/>
      <c r="Z11" s="131"/>
      <c r="AA11" s="13"/>
    </row>
    <row r="12" spans="1:27" s="85" customFormat="1" ht="36.75" customHeight="1" thickBot="1" x14ac:dyDescent="0.25">
      <c r="A12" s="78"/>
      <c r="B12" s="302" t="s">
        <v>238</v>
      </c>
      <c r="C12" s="302"/>
      <c r="D12" s="302"/>
      <c r="E12" s="302"/>
      <c r="F12" s="79" t="s">
        <v>222</v>
      </c>
      <c r="G12" s="80"/>
      <c r="H12" s="100" t="s">
        <v>236</v>
      </c>
      <c r="I12" s="101" t="s">
        <v>237</v>
      </c>
      <c r="J12" s="97" t="s">
        <v>236</v>
      </c>
      <c r="K12" s="296"/>
      <c r="L12" s="297"/>
      <c r="M12" s="103" t="s">
        <v>264</v>
      </c>
      <c r="N12" s="96">
        <f>N13+N14+N15+N16</f>
        <v>37449.300000000003</v>
      </c>
      <c r="O12" s="96">
        <f>O13+O14+O15+O16+O17</f>
        <v>28198.699999999997</v>
      </c>
      <c r="P12" s="96">
        <f t="shared" ref="P12" si="2">P13+P14+P15+P16</f>
        <v>37449.300000000003</v>
      </c>
      <c r="Q12" s="96">
        <f t="shared" ref="Q12" si="3">Q13+Q14+Q15+Q16</f>
        <v>39000</v>
      </c>
      <c r="R12" s="96">
        <f t="shared" ref="R12" si="4">R13+R14+R15+R16</f>
        <v>40600.000000000007</v>
      </c>
      <c r="S12" s="96">
        <f t="shared" ref="S12" si="5">S13+S14+S15+S16</f>
        <v>42264.5</v>
      </c>
      <c r="T12" s="305"/>
      <c r="U12" s="305"/>
      <c r="V12" s="305"/>
      <c r="W12" s="306"/>
      <c r="X12" s="81">
        <v>0</v>
      </c>
      <c r="Y12" s="82">
        <v>0</v>
      </c>
      <c r="Z12" s="83"/>
      <c r="AA12" s="84" t="s">
        <v>1</v>
      </c>
    </row>
    <row r="13" spans="1:27" ht="126.75" customHeight="1" thickBot="1" x14ac:dyDescent="0.25">
      <c r="A13" s="18"/>
      <c r="B13" s="295" t="s">
        <v>235</v>
      </c>
      <c r="C13" s="295"/>
      <c r="D13" s="295"/>
      <c r="E13" s="295"/>
      <c r="F13" s="22" t="s">
        <v>234</v>
      </c>
      <c r="G13" s="44"/>
      <c r="H13" s="60" t="s">
        <v>232</v>
      </c>
      <c r="I13" s="61" t="s">
        <v>233</v>
      </c>
      <c r="J13" s="62" t="s">
        <v>232</v>
      </c>
      <c r="K13" s="309"/>
      <c r="L13" s="310"/>
      <c r="M13" s="67" t="s">
        <v>264</v>
      </c>
      <c r="N13" s="71">
        <v>36703.1</v>
      </c>
      <c r="O13" s="71">
        <v>27751.200000000001</v>
      </c>
      <c r="P13" s="69">
        <f>N13</f>
        <v>36703.1</v>
      </c>
      <c r="Q13" s="198">
        <v>38220</v>
      </c>
      <c r="R13" s="72">
        <v>39788</v>
      </c>
      <c r="S13" s="72">
        <v>41419.199999999997</v>
      </c>
      <c r="T13" s="298"/>
      <c r="U13" s="298"/>
      <c r="V13" s="298"/>
      <c r="W13" s="299"/>
      <c r="X13" s="21">
        <v>0</v>
      </c>
      <c r="Y13" s="20">
        <v>0</v>
      </c>
      <c r="Z13" s="19"/>
      <c r="AA13" s="13" t="s">
        <v>1</v>
      </c>
    </row>
    <row r="14" spans="1:27" ht="87.75" customHeight="1" thickBot="1" x14ac:dyDescent="0.25">
      <c r="A14" s="18"/>
      <c r="B14" s="295" t="s">
        <v>231</v>
      </c>
      <c r="C14" s="295"/>
      <c r="D14" s="295"/>
      <c r="E14" s="295"/>
      <c r="F14" s="22" t="s">
        <v>230</v>
      </c>
      <c r="G14" s="44"/>
      <c r="H14" s="63"/>
      <c r="I14" s="64" t="s">
        <v>229</v>
      </c>
      <c r="J14" s="62" t="s">
        <v>228</v>
      </c>
      <c r="K14" s="309"/>
      <c r="L14" s="310"/>
      <c r="M14" s="67" t="s">
        <v>264</v>
      </c>
      <c r="N14" s="71">
        <v>111.9</v>
      </c>
      <c r="O14" s="71">
        <v>34.1</v>
      </c>
      <c r="P14" s="69">
        <f t="shared" ref="P14:P17" si="6">N14</f>
        <v>111.9</v>
      </c>
      <c r="Q14" s="198">
        <v>117</v>
      </c>
      <c r="R14" s="72">
        <v>121.8</v>
      </c>
      <c r="S14" s="72">
        <v>126.8</v>
      </c>
      <c r="T14" s="298"/>
      <c r="U14" s="298"/>
      <c r="V14" s="298"/>
      <c r="W14" s="299"/>
      <c r="X14" s="21">
        <v>0</v>
      </c>
      <c r="Y14" s="20">
        <v>0</v>
      </c>
      <c r="Z14" s="19"/>
      <c r="AA14" s="13" t="s">
        <v>1</v>
      </c>
    </row>
    <row r="15" spans="1:27" ht="30.75" customHeight="1" thickBot="1" x14ac:dyDescent="0.25">
      <c r="A15" s="18"/>
      <c r="B15" s="295" t="s">
        <v>227</v>
      </c>
      <c r="C15" s="295"/>
      <c r="D15" s="295"/>
      <c r="E15" s="295"/>
      <c r="F15" s="22" t="s">
        <v>226</v>
      </c>
      <c r="G15" s="44"/>
      <c r="H15" s="63"/>
      <c r="I15" s="64" t="s">
        <v>225</v>
      </c>
      <c r="J15" s="62" t="s">
        <v>224</v>
      </c>
      <c r="K15" s="309"/>
      <c r="L15" s="310"/>
      <c r="M15" s="67" t="s">
        <v>264</v>
      </c>
      <c r="N15" s="71">
        <v>149.30000000000001</v>
      </c>
      <c r="O15" s="71">
        <v>296.5</v>
      </c>
      <c r="P15" s="69">
        <f t="shared" si="6"/>
        <v>149.30000000000001</v>
      </c>
      <c r="Q15" s="198">
        <v>156</v>
      </c>
      <c r="R15" s="72">
        <v>162.4</v>
      </c>
      <c r="S15" s="72">
        <v>169.1</v>
      </c>
      <c r="T15" s="298"/>
      <c r="U15" s="298"/>
      <c r="V15" s="298"/>
      <c r="W15" s="299"/>
      <c r="X15" s="21">
        <v>0</v>
      </c>
      <c r="Y15" s="20">
        <v>0</v>
      </c>
      <c r="Z15" s="19"/>
      <c r="AA15" s="13" t="s">
        <v>1</v>
      </c>
    </row>
    <row r="16" spans="1:27" ht="63.75" customHeight="1" thickBot="1" x14ac:dyDescent="0.25">
      <c r="A16" s="18"/>
      <c r="B16" s="295" t="s">
        <v>223</v>
      </c>
      <c r="C16" s="295"/>
      <c r="D16" s="295"/>
      <c r="E16" s="295"/>
      <c r="F16" s="22" t="s">
        <v>222</v>
      </c>
      <c r="G16" s="44"/>
      <c r="H16" s="63"/>
      <c r="I16" s="64" t="s">
        <v>221</v>
      </c>
      <c r="J16" s="62" t="s">
        <v>220</v>
      </c>
      <c r="K16" s="309"/>
      <c r="L16" s="310"/>
      <c r="M16" s="67" t="s">
        <v>264</v>
      </c>
      <c r="N16" s="71">
        <v>485</v>
      </c>
      <c r="O16" s="71">
        <v>75.3</v>
      </c>
      <c r="P16" s="69">
        <f t="shared" si="6"/>
        <v>485</v>
      </c>
      <c r="Q16" s="198">
        <v>507</v>
      </c>
      <c r="R16" s="72">
        <v>527.79999999999995</v>
      </c>
      <c r="S16" s="72">
        <v>549.4</v>
      </c>
      <c r="T16" s="298"/>
      <c r="U16" s="298"/>
      <c r="V16" s="298"/>
      <c r="W16" s="299"/>
      <c r="X16" s="21">
        <v>0</v>
      </c>
      <c r="Y16" s="20">
        <v>0</v>
      </c>
      <c r="Z16" s="19"/>
      <c r="AA16" s="13" t="s">
        <v>1</v>
      </c>
    </row>
    <row r="17" spans="1:27" s="254" customFormat="1" ht="174" customHeight="1" x14ac:dyDescent="0.2">
      <c r="A17" s="18"/>
      <c r="B17" s="257"/>
      <c r="C17" s="257"/>
      <c r="D17" s="257"/>
      <c r="E17" s="257"/>
      <c r="F17" s="22"/>
      <c r="G17" s="44"/>
      <c r="H17" s="66"/>
      <c r="I17" s="61" t="s">
        <v>383</v>
      </c>
      <c r="J17" s="62" t="s">
        <v>384</v>
      </c>
      <c r="K17" s="260"/>
      <c r="L17" s="261"/>
      <c r="M17" s="67" t="s">
        <v>264</v>
      </c>
      <c r="N17" s="71">
        <v>0</v>
      </c>
      <c r="O17" s="71">
        <v>41.6</v>
      </c>
      <c r="P17" s="71">
        <f t="shared" si="6"/>
        <v>0</v>
      </c>
      <c r="Q17" s="284">
        <v>0</v>
      </c>
      <c r="R17" s="72">
        <v>0</v>
      </c>
      <c r="S17" s="72">
        <v>0</v>
      </c>
      <c r="T17" s="258"/>
      <c r="U17" s="258"/>
      <c r="V17" s="258"/>
      <c r="W17" s="259"/>
      <c r="X17" s="21"/>
      <c r="Y17" s="20"/>
      <c r="Z17" s="19"/>
      <c r="AA17" s="13"/>
    </row>
    <row r="18" spans="1:27" s="85" customFormat="1" ht="66.75" customHeight="1" x14ac:dyDescent="0.2">
      <c r="A18" s="78"/>
      <c r="B18" s="302" t="s">
        <v>219</v>
      </c>
      <c r="C18" s="302"/>
      <c r="D18" s="302"/>
      <c r="E18" s="302"/>
      <c r="F18" s="79" t="s">
        <v>203</v>
      </c>
      <c r="G18" s="80"/>
      <c r="H18" s="97" t="s">
        <v>217</v>
      </c>
      <c r="I18" s="98" t="s">
        <v>218</v>
      </c>
      <c r="J18" s="97" t="s">
        <v>217</v>
      </c>
      <c r="K18" s="296"/>
      <c r="L18" s="297"/>
      <c r="M18" s="99" t="s">
        <v>265</v>
      </c>
      <c r="N18" s="96">
        <f>N19+N20+N21+N22</f>
        <v>2500</v>
      </c>
      <c r="O18" s="96">
        <f t="shared" ref="O18:S18" si="7">O19+O20+O21+O22</f>
        <v>1879.3000000000002</v>
      </c>
      <c r="P18" s="96">
        <f t="shared" si="7"/>
        <v>2500</v>
      </c>
      <c r="Q18" s="96">
        <f t="shared" si="7"/>
        <v>2500</v>
      </c>
      <c r="R18" s="96">
        <f t="shared" si="7"/>
        <v>2550</v>
      </c>
      <c r="S18" s="96">
        <f t="shared" si="7"/>
        <v>2649.9999999999995</v>
      </c>
      <c r="T18" s="305"/>
      <c r="U18" s="305"/>
      <c r="V18" s="305"/>
      <c r="W18" s="306"/>
      <c r="X18" s="81">
        <v>0</v>
      </c>
      <c r="Y18" s="82">
        <v>0</v>
      </c>
      <c r="Z18" s="83"/>
      <c r="AA18" s="84" t="s">
        <v>1</v>
      </c>
    </row>
    <row r="19" spans="1:27" ht="42.75" customHeight="1" x14ac:dyDescent="0.2">
      <c r="A19" s="18"/>
      <c r="B19" s="295" t="s">
        <v>216</v>
      </c>
      <c r="C19" s="295"/>
      <c r="D19" s="295"/>
      <c r="E19" s="295"/>
      <c r="F19" s="22" t="s">
        <v>215</v>
      </c>
      <c r="G19" s="44"/>
      <c r="H19" s="63"/>
      <c r="I19" s="64" t="s">
        <v>214</v>
      </c>
      <c r="J19" s="62" t="s">
        <v>213</v>
      </c>
      <c r="K19" s="309"/>
      <c r="L19" s="310"/>
      <c r="M19" s="68" t="s">
        <v>265</v>
      </c>
      <c r="N19" s="71">
        <v>1100</v>
      </c>
      <c r="O19" s="71">
        <v>975.2</v>
      </c>
      <c r="P19" s="69">
        <f>N19</f>
        <v>1100</v>
      </c>
      <c r="Q19" s="198">
        <v>1100</v>
      </c>
      <c r="R19" s="72">
        <v>1122</v>
      </c>
      <c r="S19" s="72">
        <v>1166</v>
      </c>
      <c r="T19" s="298"/>
      <c r="U19" s="298"/>
      <c r="V19" s="298"/>
      <c r="W19" s="299"/>
      <c r="X19" s="21">
        <v>0</v>
      </c>
      <c r="Y19" s="20">
        <v>0</v>
      </c>
      <c r="Z19" s="19"/>
      <c r="AA19" s="13" t="s">
        <v>1</v>
      </c>
    </row>
    <row r="20" spans="1:27" ht="68.25" customHeight="1" x14ac:dyDescent="0.2">
      <c r="A20" s="18"/>
      <c r="B20" s="295" t="s">
        <v>212</v>
      </c>
      <c r="C20" s="295"/>
      <c r="D20" s="295"/>
      <c r="E20" s="295"/>
      <c r="F20" s="22" t="s">
        <v>211</v>
      </c>
      <c r="G20" s="44"/>
      <c r="H20" s="63"/>
      <c r="I20" s="64" t="s">
        <v>210</v>
      </c>
      <c r="J20" s="62" t="s">
        <v>209</v>
      </c>
      <c r="K20" s="309"/>
      <c r="L20" s="310"/>
      <c r="M20" s="68" t="s">
        <v>265</v>
      </c>
      <c r="N20" s="71">
        <v>12.5</v>
      </c>
      <c r="O20" s="71">
        <v>5.6</v>
      </c>
      <c r="P20" s="69">
        <f t="shared" ref="P20:P22" si="8">N20</f>
        <v>12.5</v>
      </c>
      <c r="Q20" s="198">
        <v>12.5</v>
      </c>
      <c r="R20" s="72">
        <v>12.8</v>
      </c>
      <c r="S20" s="72">
        <v>13.3</v>
      </c>
      <c r="T20" s="298"/>
      <c r="U20" s="298"/>
      <c r="V20" s="298"/>
      <c r="W20" s="299"/>
      <c r="X20" s="21">
        <v>0</v>
      </c>
      <c r="Y20" s="20">
        <v>0</v>
      </c>
      <c r="Z20" s="19"/>
      <c r="AA20" s="13" t="s">
        <v>1</v>
      </c>
    </row>
    <row r="21" spans="1:27" ht="54" customHeight="1" x14ac:dyDescent="0.2">
      <c r="A21" s="18"/>
      <c r="B21" s="295" t="s">
        <v>208</v>
      </c>
      <c r="C21" s="295"/>
      <c r="D21" s="295"/>
      <c r="E21" s="295"/>
      <c r="F21" s="22" t="s">
        <v>207</v>
      </c>
      <c r="G21" s="44"/>
      <c r="H21" s="63"/>
      <c r="I21" s="64" t="s">
        <v>206</v>
      </c>
      <c r="J21" s="62" t="s">
        <v>205</v>
      </c>
      <c r="K21" s="309"/>
      <c r="L21" s="310"/>
      <c r="M21" s="68" t="s">
        <v>265</v>
      </c>
      <c r="N21" s="71">
        <v>1552</v>
      </c>
      <c r="O21" s="71">
        <v>1024.4000000000001</v>
      </c>
      <c r="P21" s="69">
        <f t="shared" si="8"/>
        <v>1552</v>
      </c>
      <c r="Q21" s="246">
        <v>1552</v>
      </c>
      <c r="R21" s="72">
        <v>1583</v>
      </c>
      <c r="S21" s="72">
        <v>1645.1</v>
      </c>
      <c r="T21" s="298"/>
      <c r="U21" s="298"/>
      <c r="V21" s="298"/>
      <c r="W21" s="299"/>
      <c r="X21" s="21">
        <v>0</v>
      </c>
      <c r="Y21" s="20">
        <v>0</v>
      </c>
      <c r="Z21" s="19"/>
      <c r="AA21" s="13" t="s">
        <v>1</v>
      </c>
    </row>
    <row r="22" spans="1:27" ht="129.75" customHeight="1" thickBot="1" x14ac:dyDescent="0.25">
      <c r="A22" s="18"/>
      <c r="B22" s="295" t="s">
        <v>204</v>
      </c>
      <c r="C22" s="295"/>
      <c r="D22" s="295"/>
      <c r="E22" s="295"/>
      <c r="F22" s="22" t="s">
        <v>203</v>
      </c>
      <c r="G22" s="44"/>
      <c r="H22" s="63"/>
      <c r="I22" s="64" t="s">
        <v>332</v>
      </c>
      <c r="J22" s="62" t="s">
        <v>298</v>
      </c>
      <c r="K22" s="309"/>
      <c r="L22" s="310"/>
      <c r="M22" s="68" t="s">
        <v>265</v>
      </c>
      <c r="N22" s="236">
        <v>-164.5</v>
      </c>
      <c r="O22" s="236">
        <v>-125.9</v>
      </c>
      <c r="P22" s="332">
        <f t="shared" si="8"/>
        <v>-164.5</v>
      </c>
      <c r="Q22" s="247">
        <v>-164.5</v>
      </c>
      <c r="R22" s="333">
        <v>-167.8</v>
      </c>
      <c r="S22" s="333">
        <v>-174.4</v>
      </c>
      <c r="T22" s="298"/>
      <c r="U22" s="298"/>
      <c r="V22" s="298"/>
      <c r="W22" s="299"/>
      <c r="X22" s="21">
        <v>0</v>
      </c>
      <c r="Y22" s="20">
        <v>0</v>
      </c>
      <c r="Z22" s="19"/>
      <c r="AA22" s="13" t="s">
        <v>1</v>
      </c>
    </row>
    <row r="23" spans="1:27" s="85" customFormat="1" ht="24" customHeight="1" thickBot="1" x14ac:dyDescent="0.25">
      <c r="A23" s="78"/>
      <c r="B23" s="302" t="s">
        <v>202</v>
      </c>
      <c r="C23" s="302"/>
      <c r="D23" s="302"/>
      <c r="E23" s="302"/>
      <c r="F23" s="79" t="s">
        <v>170</v>
      </c>
      <c r="G23" s="80"/>
      <c r="H23" s="97" t="s">
        <v>200</v>
      </c>
      <c r="I23" s="98" t="s">
        <v>201</v>
      </c>
      <c r="J23" s="97" t="s">
        <v>200</v>
      </c>
      <c r="K23" s="296"/>
      <c r="L23" s="297"/>
      <c r="M23" s="103" t="s">
        <v>264</v>
      </c>
      <c r="N23" s="96">
        <f>N24+N25+N26+N27+N29+N30+N31+N32+N33</f>
        <v>9027.6999999999989</v>
      </c>
      <c r="O23" s="96">
        <f t="shared" ref="O23:S23" si="9">O24+O25+O26+O27+O29+O30+O31+O32+O33</f>
        <v>9177.2000000000007</v>
      </c>
      <c r="P23" s="96">
        <f t="shared" si="9"/>
        <v>9027.6999999999989</v>
      </c>
      <c r="Q23" s="96">
        <f t="shared" si="9"/>
        <v>9200.0000000000018</v>
      </c>
      <c r="R23" s="96">
        <f>R24+R25+R26+R27+R29+R30+R31+R32+R33</f>
        <v>9400</v>
      </c>
      <c r="S23" s="96">
        <f t="shared" si="9"/>
        <v>9600</v>
      </c>
      <c r="T23" s="305"/>
      <c r="U23" s="305"/>
      <c r="V23" s="305"/>
      <c r="W23" s="306"/>
      <c r="X23" s="81">
        <v>0</v>
      </c>
      <c r="Y23" s="82">
        <v>0</v>
      </c>
      <c r="Z23" s="83"/>
      <c r="AA23" s="84" t="s">
        <v>1</v>
      </c>
    </row>
    <row r="24" spans="1:27" ht="27" hidden="1" customHeight="1" thickBot="1" x14ac:dyDescent="0.25">
      <c r="A24" s="18"/>
      <c r="B24" s="295" t="s">
        <v>199</v>
      </c>
      <c r="C24" s="295"/>
      <c r="D24" s="295"/>
      <c r="E24" s="295"/>
      <c r="F24" s="22" t="s">
        <v>198</v>
      </c>
      <c r="G24" s="44"/>
      <c r="H24" s="186"/>
      <c r="I24" s="187" t="s">
        <v>197</v>
      </c>
      <c r="J24" s="188" t="s">
        <v>299</v>
      </c>
      <c r="K24" s="307"/>
      <c r="L24" s="308"/>
      <c r="M24" s="191" t="s">
        <v>264</v>
      </c>
      <c r="N24" s="190"/>
      <c r="O24" s="190"/>
      <c r="P24" s="192"/>
      <c r="Q24" s="193"/>
      <c r="R24" s="194"/>
      <c r="S24" s="194"/>
      <c r="T24" s="298"/>
      <c r="U24" s="298"/>
      <c r="V24" s="298"/>
      <c r="W24" s="299"/>
      <c r="X24" s="21">
        <v>0</v>
      </c>
      <c r="Y24" s="20">
        <v>0</v>
      </c>
      <c r="Z24" s="19"/>
      <c r="AA24" s="13" t="s">
        <v>1</v>
      </c>
    </row>
    <row r="25" spans="1:27" ht="21.75" hidden="1" customHeight="1" thickBot="1" x14ac:dyDescent="0.25">
      <c r="A25" s="18"/>
      <c r="B25" s="295" t="s">
        <v>196</v>
      </c>
      <c r="C25" s="295"/>
      <c r="D25" s="295"/>
      <c r="E25" s="295"/>
      <c r="F25" s="22" t="s">
        <v>195</v>
      </c>
      <c r="G25" s="44"/>
      <c r="H25" s="186"/>
      <c r="I25" s="187" t="s">
        <v>194</v>
      </c>
      <c r="J25" s="188" t="s">
        <v>193</v>
      </c>
      <c r="K25" s="307"/>
      <c r="L25" s="308"/>
      <c r="M25" s="191" t="s">
        <v>264</v>
      </c>
      <c r="N25" s="190"/>
      <c r="O25" s="190"/>
      <c r="P25" s="192"/>
      <c r="Q25" s="193"/>
      <c r="R25" s="194"/>
      <c r="S25" s="194"/>
      <c r="T25" s="298"/>
      <c r="U25" s="298"/>
      <c r="V25" s="298"/>
      <c r="W25" s="299"/>
      <c r="X25" s="21">
        <v>0</v>
      </c>
      <c r="Y25" s="20">
        <v>0</v>
      </c>
      <c r="Z25" s="19"/>
      <c r="AA25" s="13" t="s">
        <v>1</v>
      </c>
    </row>
    <row r="26" spans="1:27" ht="21.75" hidden="1" customHeight="1" thickBot="1" x14ac:dyDescent="0.25">
      <c r="A26" s="18"/>
      <c r="B26" s="295" t="s">
        <v>192</v>
      </c>
      <c r="C26" s="295"/>
      <c r="D26" s="295"/>
      <c r="E26" s="295"/>
      <c r="F26" s="22" t="s">
        <v>191</v>
      </c>
      <c r="G26" s="44"/>
      <c r="H26" s="186"/>
      <c r="I26" s="187" t="s">
        <v>190</v>
      </c>
      <c r="J26" s="188" t="s">
        <v>189</v>
      </c>
      <c r="K26" s="307"/>
      <c r="L26" s="308"/>
      <c r="M26" s="191" t="s">
        <v>264</v>
      </c>
      <c r="N26" s="190"/>
      <c r="O26" s="190"/>
      <c r="P26" s="192"/>
      <c r="Q26" s="193"/>
      <c r="R26" s="194"/>
      <c r="S26" s="194"/>
      <c r="T26" s="298"/>
      <c r="U26" s="298"/>
      <c r="V26" s="298"/>
      <c r="W26" s="299"/>
      <c r="X26" s="21">
        <v>0</v>
      </c>
      <c r="Y26" s="20">
        <v>0</v>
      </c>
      <c r="Z26" s="19"/>
      <c r="AA26" s="13" t="s">
        <v>1</v>
      </c>
    </row>
    <row r="27" spans="1:27" ht="15" customHeight="1" thickBot="1" x14ac:dyDescent="0.25">
      <c r="A27" s="18"/>
      <c r="B27" s="295" t="s">
        <v>188</v>
      </c>
      <c r="C27" s="295"/>
      <c r="D27" s="295"/>
      <c r="E27" s="295"/>
      <c r="F27" s="22" t="s">
        <v>187</v>
      </c>
      <c r="G27" s="44"/>
      <c r="H27" s="186"/>
      <c r="I27" s="187" t="s">
        <v>271</v>
      </c>
      <c r="J27" s="188" t="s">
        <v>189</v>
      </c>
      <c r="K27" s="307"/>
      <c r="L27" s="308"/>
      <c r="M27" s="191" t="s">
        <v>264</v>
      </c>
      <c r="N27" s="190"/>
      <c r="O27" s="190">
        <v>3</v>
      </c>
      <c r="P27" s="192"/>
      <c r="Q27" s="193"/>
      <c r="R27" s="194"/>
      <c r="S27" s="194"/>
      <c r="T27" s="298"/>
      <c r="U27" s="298"/>
      <c r="V27" s="298"/>
      <c r="W27" s="299"/>
      <c r="X27" s="21">
        <v>0</v>
      </c>
      <c r="Y27" s="20">
        <v>0</v>
      </c>
      <c r="Z27" s="19"/>
      <c r="AA27" s="13" t="s">
        <v>1</v>
      </c>
    </row>
    <row r="28" spans="1:27" ht="15" customHeight="1" thickBot="1" x14ac:dyDescent="0.25">
      <c r="A28" s="18"/>
      <c r="B28" s="213"/>
      <c r="C28" s="213"/>
      <c r="D28" s="213"/>
      <c r="E28" s="213"/>
      <c r="F28" s="22"/>
      <c r="G28" s="44"/>
      <c r="H28" s="186"/>
      <c r="I28" s="187"/>
      <c r="J28" s="109" t="s">
        <v>313</v>
      </c>
      <c r="K28" s="215"/>
      <c r="L28" s="216"/>
      <c r="M28" s="235"/>
      <c r="N28" s="111">
        <f t="shared" ref="N28:P28" si="10">N29+N30+N31</f>
        <v>7823.5</v>
      </c>
      <c r="O28" s="111">
        <f t="shared" si="10"/>
        <v>7860.9000000000005</v>
      </c>
      <c r="P28" s="111">
        <f t="shared" si="10"/>
        <v>7823.5</v>
      </c>
      <c r="Q28" s="111">
        <f>Q29+Q30+Q31</f>
        <v>7900.0000000000009</v>
      </c>
      <c r="R28" s="111">
        <f>R29+R30+R31</f>
        <v>8000</v>
      </c>
      <c r="S28" s="111">
        <f t="shared" ref="S28" si="11">S29+S30+S31</f>
        <v>8099.9999999999991</v>
      </c>
      <c r="T28" s="211"/>
      <c r="U28" s="211"/>
      <c r="V28" s="211"/>
      <c r="W28" s="212"/>
      <c r="X28" s="21"/>
      <c r="Y28" s="20"/>
      <c r="Z28" s="19"/>
      <c r="AA28" s="13"/>
    </row>
    <row r="29" spans="1:27" ht="15" customHeight="1" thickBot="1" x14ac:dyDescent="0.25">
      <c r="A29" s="18"/>
      <c r="B29" s="295" t="s">
        <v>186</v>
      </c>
      <c r="C29" s="295"/>
      <c r="D29" s="295"/>
      <c r="E29" s="295"/>
      <c r="F29" s="22" t="s">
        <v>185</v>
      </c>
      <c r="G29" s="44"/>
      <c r="H29" s="63"/>
      <c r="I29" s="64" t="s">
        <v>184</v>
      </c>
      <c r="J29" s="62" t="s">
        <v>176</v>
      </c>
      <c r="K29" s="309"/>
      <c r="L29" s="310"/>
      <c r="M29" s="67" t="s">
        <v>264</v>
      </c>
      <c r="N29" s="71">
        <v>7740.8</v>
      </c>
      <c r="O29" s="71">
        <v>7846.1</v>
      </c>
      <c r="P29" s="69">
        <f t="shared" ref="P29:P30" si="12">N29</f>
        <v>7740.8</v>
      </c>
      <c r="Q29" s="70">
        <v>7773.6</v>
      </c>
      <c r="R29" s="72">
        <v>7872</v>
      </c>
      <c r="S29" s="72">
        <v>7970.4</v>
      </c>
      <c r="T29" s="298"/>
      <c r="U29" s="298"/>
      <c r="V29" s="298"/>
      <c r="W29" s="299"/>
      <c r="X29" s="21">
        <v>0</v>
      </c>
      <c r="Y29" s="20">
        <v>0</v>
      </c>
      <c r="Z29" s="19"/>
      <c r="AA29" s="13" t="s">
        <v>1</v>
      </c>
    </row>
    <row r="30" spans="1:27" ht="21.75" customHeight="1" thickBot="1" x14ac:dyDescent="0.25">
      <c r="A30" s="18"/>
      <c r="B30" s="295" t="s">
        <v>183</v>
      </c>
      <c r="C30" s="295"/>
      <c r="D30" s="295"/>
      <c r="E30" s="295"/>
      <c r="F30" s="22" t="s">
        <v>182</v>
      </c>
      <c r="G30" s="44"/>
      <c r="H30" s="63"/>
      <c r="I30" s="64" t="s">
        <v>181</v>
      </c>
      <c r="J30" s="62" t="s">
        <v>180</v>
      </c>
      <c r="K30" s="309"/>
      <c r="L30" s="310"/>
      <c r="M30" s="67" t="s">
        <v>264</v>
      </c>
      <c r="N30" s="71">
        <v>36.200000000000003</v>
      </c>
      <c r="O30" s="71">
        <v>0</v>
      </c>
      <c r="P30" s="69">
        <f t="shared" si="12"/>
        <v>36.200000000000003</v>
      </c>
      <c r="Q30" s="70">
        <v>55.3</v>
      </c>
      <c r="R30" s="72">
        <v>56</v>
      </c>
      <c r="S30" s="72">
        <v>56.7</v>
      </c>
      <c r="T30" s="298"/>
      <c r="U30" s="298"/>
      <c r="V30" s="298"/>
      <c r="W30" s="299"/>
      <c r="X30" s="21">
        <v>0</v>
      </c>
      <c r="Y30" s="20">
        <v>0</v>
      </c>
      <c r="Z30" s="19"/>
      <c r="AA30" s="13" t="s">
        <v>1</v>
      </c>
    </row>
    <row r="31" spans="1:27" ht="15" customHeight="1" thickBot="1" x14ac:dyDescent="0.25">
      <c r="A31" s="18"/>
      <c r="B31" s="295" t="s">
        <v>179</v>
      </c>
      <c r="C31" s="295"/>
      <c r="D31" s="295"/>
      <c r="E31" s="295"/>
      <c r="F31" s="22" t="s">
        <v>178</v>
      </c>
      <c r="G31" s="44"/>
      <c r="H31" s="63"/>
      <c r="I31" s="64" t="s">
        <v>177</v>
      </c>
      <c r="J31" s="62" t="s">
        <v>176</v>
      </c>
      <c r="K31" s="309"/>
      <c r="L31" s="310"/>
      <c r="M31" s="67" t="s">
        <v>264</v>
      </c>
      <c r="N31" s="71">
        <v>46.5</v>
      </c>
      <c r="O31" s="71">
        <v>14.8</v>
      </c>
      <c r="P31" s="69">
        <f>N31</f>
        <v>46.5</v>
      </c>
      <c r="Q31" s="70">
        <v>71.099999999999994</v>
      </c>
      <c r="R31" s="72">
        <v>72</v>
      </c>
      <c r="S31" s="72">
        <v>72.900000000000006</v>
      </c>
      <c r="T31" s="298"/>
      <c r="U31" s="298"/>
      <c r="V31" s="298"/>
      <c r="W31" s="299"/>
      <c r="X31" s="21">
        <v>0</v>
      </c>
      <c r="Y31" s="20">
        <v>0</v>
      </c>
      <c r="Z31" s="19"/>
      <c r="AA31" s="13" t="s">
        <v>1</v>
      </c>
    </row>
    <row r="32" spans="1:27" ht="47.25" customHeight="1" thickBot="1" x14ac:dyDescent="0.25">
      <c r="A32" s="18"/>
      <c r="B32" s="295" t="s">
        <v>175</v>
      </c>
      <c r="C32" s="295"/>
      <c r="D32" s="295"/>
      <c r="E32" s="295"/>
      <c r="F32" s="22" t="s">
        <v>174</v>
      </c>
      <c r="G32" s="44"/>
      <c r="H32" s="63"/>
      <c r="I32" s="64" t="s">
        <v>173</v>
      </c>
      <c r="J32" s="62" t="s">
        <v>172</v>
      </c>
      <c r="K32" s="309"/>
      <c r="L32" s="310"/>
      <c r="M32" s="67" t="s">
        <v>264</v>
      </c>
      <c r="N32" s="71">
        <v>1199.4000000000001</v>
      </c>
      <c r="O32" s="71">
        <v>1313.3</v>
      </c>
      <c r="P32" s="69">
        <f>N32</f>
        <v>1199.4000000000001</v>
      </c>
      <c r="Q32" s="70">
        <v>1294.8</v>
      </c>
      <c r="R32" s="72">
        <v>1394.4</v>
      </c>
      <c r="S32" s="72">
        <v>1494</v>
      </c>
      <c r="T32" s="298"/>
      <c r="U32" s="298"/>
      <c r="V32" s="298"/>
      <c r="W32" s="299"/>
      <c r="X32" s="21">
        <v>0</v>
      </c>
      <c r="Y32" s="20">
        <v>0</v>
      </c>
      <c r="Z32" s="19"/>
      <c r="AA32" s="13" t="s">
        <v>1</v>
      </c>
    </row>
    <row r="33" spans="1:27" ht="49.5" customHeight="1" thickBot="1" x14ac:dyDescent="0.25">
      <c r="A33" s="18"/>
      <c r="B33" s="295" t="s">
        <v>171</v>
      </c>
      <c r="C33" s="295"/>
      <c r="D33" s="295"/>
      <c r="E33" s="295"/>
      <c r="F33" s="22" t="s">
        <v>170</v>
      </c>
      <c r="G33" s="44"/>
      <c r="H33" s="63"/>
      <c r="I33" s="64" t="s">
        <v>169</v>
      </c>
      <c r="J33" s="62" t="s">
        <v>168</v>
      </c>
      <c r="K33" s="309"/>
      <c r="L33" s="310"/>
      <c r="M33" s="67" t="s">
        <v>264</v>
      </c>
      <c r="N33" s="71">
        <v>4.8</v>
      </c>
      <c r="O33" s="71">
        <v>0</v>
      </c>
      <c r="P33" s="69">
        <f>N33</f>
        <v>4.8</v>
      </c>
      <c r="Q33" s="70">
        <v>5.2</v>
      </c>
      <c r="R33" s="72">
        <v>5.6</v>
      </c>
      <c r="S33" s="72">
        <v>6</v>
      </c>
      <c r="T33" s="298"/>
      <c r="U33" s="298"/>
      <c r="V33" s="298"/>
      <c r="W33" s="299"/>
      <c r="X33" s="21">
        <v>0</v>
      </c>
      <c r="Y33" s="20">
        <v>0</v>
      </c>
      <c r="Z33" s="19"/>
      <c r="AA33" s="13" t="s">
        <v>1</v>
      </c>
    </row>
    <row r="34" spans="1:27" ht="49.5" customHeight="1" thickBot="1" x14ac:dyDescent="0.25">
      <c r="A34" s="18"/>
      <c r="B34" s="88"/>
      <c r="C34" s="88"/>
      <c r="D34" s="88"/>
      <c r="E34" s="88"/>
      <c r="F34" s="22"/>
      <c r="G34" s="44"/>
      <c r="H34" s="115"/>
      <c r="I34" s="101" t="s">
        <v>276</v>
      </c>
      <c r="J34" s="97" t="s">
        <v>277</v>
      </c>
      <c r="K34" s="116"/>
      <c r="L34" s="117"/>
      <c r="M34" s="103" t="s">
        <v>264</v>
      </c>
      <c r="N34" s="96">
        <f>N35+N36</f>
        <v>14146</v>
      </c>
      <c r="O34" s="96">
        <f t="shared" ref="O34:S34" si="13">O35+O36</f>
        <v>5434.4</v>
      </c>
      <c r="P34" s="96">
        <f t="shared" si="13"/>
        <v>14146</v>
      </c>
      <c r="Q34" s="96">
        <f t="shared" si="13"/>
        <v>15037</v>
      </c>
      <c r="R34" s="96">
        <f t="shared" si="13"/>
        <v>15100</v>
      </c>
      <c r="S34" s="96">
        <f t="shared" si="13"/>
        <v>15200</v>
      </c>
      <c r="T34" s="86"/>
      <c r="U34" s="86"/>
      <c r="V34" s="86"/>
      <c r="W34" s="87"/>
      <c r="X34" s="21"/>
      <c r="Y34" s="20"/>
      <c r="Z34" s="19"/>
      <c r="AA34" s="13"/>
    </row>
    <row r="35" spans="1:27" ht="18.75" customHeight="1" thickBot="1" x14ac:dyDescent="0.25">
      <c r="A35" s="18"/>
      <c r="B35" s="213"/>
      <c r="C35" s="213"/>
      <c r="D35" s="213"/>
      <c r="E35" s="213"/>
      <c r="F35" s="22"/>
      <c r="G35" s="44"/>
      <c r="H35" s="224"/>
      <c r="I35" s="225" t="s">
        <v>307</v>
      </c>
      <c r="J35" s="231" t="s">
        <v>309</v>
      </c>
      <c r="K35" s="226"/>
      <c r="L35" s="227"/>
      <c r="M35" s="103" t="s">
        <v>264</v>
      </c>
      <c r="N35" s="228">
        <v>1277</v>
      </c>
      <c r="O35" s="228">
        <v>1105.4000000000001</v>
      </c>
      <c r="P35" s="228">
        <f>N35</f>
        <v>1277</v>
      </c>
      <c r="Q35" s="229">
        <v>1356.3</v>
      </c>
      <c r="R35" s="230">
        <v>1400</v>
      </c>
      <c r="S35" s="230">
        <v>1450</v>
      </c>
      <c r="T35" s="211"/>
      <c r="U35" s="211"/>
      <c r="V35" s="211"/>
      <c r="W35" s="212"/>
      <c r="X35" s="21"/>
      <c r="Y35" s="20"/>
      <c r="Z35" s="19"/>
      <c r="AA35" s="13"/>
    </row>
    <row r="36" spans="1:27" ht="13.5" customHeight="1" thickBot="1" x14ac:dyDescent="0.25">
      <c r="A36" s="18"/>
      <c r="B36" s="213"/>
      <c r="C36" s="213"/>
      <c r="D36" s="213"/>
      <c r="E36" s="213"/>
      <c r="F36" s="22"/>
      <c r="G36" s="44"/>
      <c r="H36" s="224"/>
      <c r="I36" s="225" t="s">
        <v>308</v>
      </c>
      <c r="J36" s="231" t="s">
        <v>310</v>
      </c>
      <c r="K36" s="226"/>
      <c r="L36" s="227"/>
      <c r="M36" s="103" t="s">
        <v>264</v>
      </c>
      <c r="N36" s="228">
        <v>12869</v>
      </c>
      <c r="O36" s="228">
        <v>4329</v>
      </c>
      <c r="P36" s="228">
        <f>N36</f>
        <v>12869</v>
      </c>
      <c r="Q36" s="229">
        <v>13680.7</v>
      </c>
      <c r="R36" s="230">
        <v>13700</v>
      </c>
      <c r="S36" s="230">
        <v>13750</v>
      </c>
      <c r="T36" s="211"/>
      <c r="U36" s="211"/>
      <c r="V36" s="211"/>
      <c r="W36" s="212"/>
      <c r="X36" s="21"/>
      <c r="Y36" s="20"/>
      <c r="Z36" s="19"/>
      <c r="AA36" s="13"/>
    </row>
    <row r="37" spans="1:27" s="85" customFormat="1" ht="26.25" customHeight="1" thickBot="1" x14ac:dyDescent="0.25">
      <c r="A37" s="78"/>
      <c r="B37" s="302" t="s">
        <v>167</v>
      </c>
      <c r="C37" s="302"/>
      <c r="D37" s="302"/>
      <c r="E37" s="302"/>
      <c r="F37" s="79" t="s">
        <v>163</v>
      </c>
      <c r="G37" s="80"/>
      <c r="H37" s="97" t="s">
        <v>165</v>
      </c>
      <c r="I37" s="98" t="s">
        <v>166</v>
      </c>
      <c r="J37" s="97" t="s">
        <v>165</v>
      </c>
      <c r="K37" s="296"/>
      <c r="L37" s="297"/>
      <c r="M37" s="103" t="s">
        <v>264</v>
      </c>
      <c r="N37" s="96">
        <f>N38</f>
        <v>850</v>
      </c>
      <c r="O37" s="96">
        <f t="shared" ref="O37:S37" si="14">O38</f>
        <v>957.5</v>
      </c>
      <c r="P37" s="96">
        <f t="shared" si="14"/>
        <v>850</v>
      </c>
      <c r="Q37" s="96">
        <f t="shared" si="14"/>
        <v>950</v>
      </c>
      <c r="R37" s="96">
        <f t="shared" si="14"/>
        <v>1000</v>
      </c>
      <c r="S37" s="96">
        <f t="shared" si="14"/>
        <v>1050</v>
      </c>
      <c r="T37" s="305"/>
      <c r="U37" s="305"/>
      <c r="V37" s="305"/>
      <c r="W37" s="306"/>
      <c r="X37" s="81">
        <v>0</v>
      </c>
      <c r="Y37" s="82">
        <v>0</v>
      </c>
      <c r="Z37" s="83"/>
      <c r="AA37" s="84" t="s">
        <v>1</v>
      </c>
    </row>
    <row r="38" spans="1:27" ht="32.25" customHeight="1" x14ac:dyDescent="0.2">
      <c r="A38" s="18"/>
      <c r="B38" s="295" t="s">
        <v>164</v>
      </c>
      <c r="C38" s="295"/>
      <c r="D38" s="295"/>
      <c r="E38" s="295"/>
      <c r="F38" s="22" t="s">
        <v>163</v>
      </c>
      <c r="G38" s="44"/>
      <c r="H38" s="63"/>
      <c r="I38" s="64" t="s">
        <v>162</v>
      </c>
      <c r="J38" s="62" t="s">
        <v>300</v>
      </c>
      <c r="K38" s="309"/>
      <c r="L38" s="310"/>
      <c r="M38" s="67" t="s">
        <v>264</v>
      </c>
      <c r="N38" s="71">
        <v>850</v>
      </c>
      <c r="O38" s="71">
        <v>957.5</v>
      </c>
      <c r="P38" s="69">
        <f>N38</f>
        <v>850</v>
      </c>
      <c r="Q38" s="70">
        <v>950</v>
      </c>
      <c r="R38" s="72">
        <v>1000</v>
      </c>
      <c r="S38" s="72">
        <v>1050</v>
      </c>
      <c r="T38" s="298"/>
      <c r="U38" s="298"/>
      <c r="V38" s="298"/>
      <c r="W38" s="299"/>
      <c r="X38" s="21">
        <v>0</v>
      </c>
      <c r="Y38" s="20">
        <v>0</v>
      </c>
      <c r="Z38" s="19"/>
      <c r="AA38" s="13" t="s">
        <v>1</v>
      </c>
    </row>
    <row r="39" spans="1:27" ht="32.25" customHeight="1" x14ac:dyDescent="0.2">
      <c r="A39" s="18"/>
      <c r="B39" s="88"/>
      <c r="C39" s="88"/>
      <c r="D39" s="88"/>
      <c r="E39" s="88"/>
      <c r="F39" s="22"/>
      <c r="G39" s="44"/>
      <c r="H39" s="118"/>
      <c r="I39" s="113"/>
      <c r="J39" s="112" t="s">
        <v>272</v>
      </c>
      <c r="K39" s="119"/>
      <c r="L39" s="120"/>
      <c r="M39" s="121"/>
      <c r="N39" s="114">
        <f>N41+N43+N45+N47+N49+N56+N60+N64+N65</f>
        <v>55996.4</v>
      </c>
      <c r="O39" s="114">
        <f>O41+O43+O45+O47+O49+O56+O60+O64+O65+O66</f>
        <v>9347.4</v>
      </c>
      <c r="P39" s="114">
        <f>P41+P43+P45+P47+P49+P56+P60+P64+P65</f>
        <v>55996.4</v>
      </c>
      <c r="Q39" s="114">
        <f>Q41+Q43+Q45+Q47+Q49+Q56+Q60+Q64+Q65</f>
        <v>9956.5</v>
      </c>
      <c r="R39" s="114">
        <f t="shared" ref="R39:S39" si="15">R41+R43+R45+R47+R49+R56+R60+R64+R65</f>
        <v>10899.7</v>
      </c>
      <c r="S39" s="114">
        <f t="shared" si="15"/>
        <v>11178.6</v>
      </c>
      <c r="T39" s="86"/>
      <c r="U39" s="86"/>
      <c r="V39" s="86"/>
      <c r="W39" s="87"/>
      <c r="X39" s="21"/>
      <c r="Y39" s="20"/>
      <c r="Z39" s="19"/>
      <c r="AA39" s="13"/>
    </row>
    <row r="40" spans="1:27" s="85" customFormat="1" ht="75.75" customHeight="1" x14ac:dyDescent="0.2">
      <c r="A40" s="78"/>
      <c r="B40" s="302" t="s">
        <v>161</v>
      </c>
      <c r="C40" s="302"/>
      <c r="D40" s="302"/>
      <c r="E40" s="302"/>
      <c r="F40" s="79" t="s">
        <v>137</v>
      </c>
      <c r="G40" s="80"/>
      <c r="H40" s="97" t="s">
        <v>159</v>
      </c>
      <c r="I40" s="98" t="s">
        <v>160</v>
      </c>
      <c r="J40" s="97" t="s">
        <v>159</v>
      </c>
      <c r="K40" s="296"/>
      <c r="L40" s="297"/>
      <c r="M40" s="99" t="s">
        <v>266</v>
      </c>
      <c r="N40" s="96">
        <f>N41+N43+N45+N47</f>
        <v>6010.7</v>
      </c>
      <c r="O40" s="96">
        <f t="shared" ref="O40:P40" si="16">O41+O43+O45+O47</f>
        <v>3636.7</v>
      </c>
      <c r="P40" s="96">
        <f t="shared" si="16"/>
        <v>6010.7</v>
      </c>
      <c r="Q40" s="96">
        <f>Q41+Q43+Q45+Q47</f>
        <v>5056.5</v>
      </c>
      <c r="R40" s="96">
        <f t="shared" ref="R40:S40" si="17">R41+R43+R45+R47</f>
        <v>5756.5</v>
      </c>
      <c r="S40" s="96">
        <f t="shared" si="17"/>
        <v>5756.5</v>
      </c>
      <c r="T40" s="305"/>
      <c r="U40" s="305"/>
      <c r="V40" s="305"/>
      <c r="W40" s="306"/>
      <c r="X40" s="81">
        <v>0</v>
      </c>
      <c r="Y40" s="82">
        <v>0</v>
      </c>
      <c r="Z40" s="83"/>
      <c r="AA40" s="84" t="s">
        <v>1</v>
      </c>
    </row>
    <row r="41" spans="1:27" ht="72.75" customHeight="1" x14ac:dyDescent="0.2">
      <c r="A41" s="18"/>
      <c r="B41" s="295" t="s">
        <v>158</v>
      </c>
      <c r="C41" s="295"/>
      <c r="D41" s="295"/>
      <c r="E41" s="295"/>
      <c r="F41" s="22" t="s">
        <v>155</v>
      </c>
      <c r="G41" s="44"/>
      <c r="H41" s="107"/>
      <c r="I41" s="108" t="s">
        <v>157</v>
      </c>
      <c r="J41" s="109" t="s">
        <v>153</v>
      </c>
      <c r="K41" s="303"/>
      <c r="L41" s="304"/>
      <c r="M41" s="110" t="s">
        <v>266</v>
      </c>
      <c r="N41" s="95">
        <f>N42</f>
        <v>5052</v>
      </c>
      <c r="O41" s="95">
        <f t="shared" ref="O41:S41" si="18">O42</f>
        <v>2821.1</v>
      </c>
      <c r="P41" s="95">
        <f t="shared" si="18"/>
        <v>5052</v>
      </c>
      <c r="Q41" s="95">
        <f t="shared" si="18"/>
        <v>4700</v>
      </c>
      <c r="R41" s="95">
        <f t="shared" si="18"/>
        <v>5400</v>
      </c>
      <c r="S41" s="95">
        <f t="shared" si="18"/>
        <v>5400</v>
      </c>
      <c r="T41" s="298"/>
      <c r="U41" s="298"/>
      <c r="V41" s="298"/>
      <c r="W41" s="299"/>
      <c r="X41" s="21">
        <v>0</v>
      </c>
      <c r="Y41" s="20">
        <v>0</v>
      </c>
      <c r="Z41" s="19"/>
      <c r="AA41" s="13" t="s">
        <v>1</v>
      </c>
    </row>
    <row r="42" spans="1:27" ht="65.25" customHeight="1" x14ac:dyDescent="0.2">
      <c r="A42" s="18"/>
      <c r="B42" s="287" t="s">
        <v>156</v>
      </c>
      <c r="C42" s="287"/>
      <c r="D42" s="287"/>
      <c r="E42" s="287"/>
      <c r="F42" s="22" t="s">
        <v>155</v>
      </c>
      <c r="G42" s="44"/>
      <c r="H42" s="63"/>
      <c r="I42" s="65" t="s">
        <v>154</v>
      </c>
      <c r="J42" s="66" t="s">
        <v>153</v>
      </c>
      <c r="K42" s="300"/>
      <c r="L42" s="301"/>
      <c r="M42" s="68" t="s">
        <v>266</v>
      </c>
      <c r="N42" s="73">
        <v>5052</v>
      </c>
      <c r="O42" s="73">
        <v>2821.1</v>
      </c>
      <c r="P42" s="74">
        <f>N42</f>
        <v>5052</v>
      </c>
      <c r="Q42" s="70">
        <v>4700</v>
      </c>
      <c r="R42" s="75">
        <v>5400</v>
      </c>
      <c r="S42" s="75">
        <v>5400</v>
      </c>
      <c r="T42" s="285"/>
      <c r="U42" s="285"/>
      <c r="V42" s="285"/>
      <c r="W42" s="286"/>
      <c r="X42" s="21">
        <v>0</v>
      </c>
      <c r="Y42" s="20">
        <v>0</v>
      </c>
      <c r="Z42" s="19"/>
      <c r="AA42" s="13" t="s">
        <v>1</v>
      </c>
    </row>
    <row r="43" spans="1:27" ht="66.75" customHeight="1" x14ac:dyDescent="0.2">
      <c r="A43" s="18"/>
      <c r="B43" s="295" t="s">
        <v>152</v>
      </c>
      <c r="C43" s="295"/>
      <c r="D43" s="295"/>
      <c r="E43" s="295"/>
      <c r="F43" s="22" t="s">
        <v>149</v>
      </c>
      <c r="G43" s="44"/>
      <c r="H43" s="107"/>
      <c r="I43" s="108" t="s">
        <v>151</v>
      </c>
      <c r="J43" s="109" t="s">
        <v>147</v>
      </c>
      <c r="K43" s="303"/>
      <c r="L43" s="304"/>
      <c r="M43" s="110" t="s">
        <v>266</v>
      </c>
      <c r="N43" s="95">
        <f>N44</f>
        <v>352</v>
      </c>
      <c r="O43" s="95">
        <f t="shared" ref="O43:S43" si="19">O44</f>
        <v>215.6</v>
      </c>
      <c r="P43" s="95">
        <f t="shared" si="19"/>
        <v>352</v>
      </c>
      <c r="Q43" s="95">
        <f t="shared" si="19"/>
        <v>352</v>
      </c>
      <c r="R43" s="95">
        <f t="shared" si="19"/>
        <v>352</v>
      </c>
      <c r="S43" s="95">
        <f t="shared" si="19"/>
        <v>352</v>
      </c>
      <c r="T43" s="298"/>
      <c r="U43" s="298"/>
      <c r="V43" s="298"/>
      <c r="W43" s="299"/>
      <c r="X43" s="21">
        <v>0</v>
      </c>
      <c r="Y43" s="20">
        <v>0</v>
      </c>
      <c r="Z43" s="19"/>
      <c r="AA43" s="13" t="s">
        <v>1</v>
      </c>
    </row>
    <row r="44" spans="1:27" ht="72" customHeight="1" x14ac:dyDescent="0.2">
      <c r="A44" s="18"/>
      <c r="B44" s="287" t="s">
        <v>150</v>
      </c>
      <c r="C44" s="287"/>
      <c r="D44" s="287"/>
      <c r="E44" s="287"/>
      <c r="F44" s="22" t="s">
        <v>149</v>
      </c>
      <c r="G44" s="44"/>
      <c r="H44" s="63"/>
      <c r="I44" s="65" t="s">
        <v>148</v>
      </c>
      <c r="J44" s="66" t="s">
        <v>147</v>
      </c>
      <c r="K44" s="300"/>
      <c r="L44" s="301"/>
      <c r="M44" s="68" t="s">
        <v>266</v>
      </c>
      <c r="N44" s="73">
        <v>352</v>
      </c>
      <c r="O44" s="73">
        <v>215.6</v>
      </c>
      <c r="P44" s="74">
        <f>N44</f>
        <v>352</v>
      </c>
      <c r="Q44" s="70">
        <v>352</v>
      </c>
      <c r="R44" s="75">
        <v>352</v>
      </c>
      <c r="S44" s="75">
        <v>352</v>
      </c>
      <c r="T44" s="285"/>
      <c r="U44" s="285"/>
      <c r="V44" s="285"/>
      <c r="W44" s="286"/>
      <c r="X44" s="21">
        <v>0</v>
      </c>
      <c r="Y44" s="20">
        <v>0</v>
      </c>
      <c r="Z44" s="19"/>
      <c r="AA44" s="13" t="s">
        <v>1</v>
      </c>
    </row>
    <row r="45" spans="1:27" ht="60.75" customHeight="1" x14ac:dyDescent="0.2">
      <c r="A45" s="18"/>
      <c r="B45" s="295" t="s">
        <v>146</v>
      </c>
      <c r="C45" s="295"/>
      <c r="D45" s="295"/>
      <c r="E45" s="295"/>
      <c r="F45" s="22" t="s">
        <v>143</v>
      </c>
      <c r="G45" s="44"/>
      <c r="H45" s="107"/>
      <c r="I45" s="108" t="s">
        <v>145</v>
      </c>
      <c r="J45" s="109" t="s">
        <v>141</v>
      </c>
      <c r="K45" s="303"/>
      <c r="L45" s="304"/>
      <c r="M45" s="110" t="s">
        <v>266</v>
      </c>
      <c r="N45" s="95">
        <f>N46</f>
        <v>600</v>
      </c>
      <c r="O45" s="95">
        <f t="shared" ref="O45:S45" si="20">O46</f>
        <v>600</v>
      </c>
      <c r="P45" s="95">
        <f t="shared" si="20"/>
        <v>600</v>
      </c>
      <c r="Q45" s="95">
        <f t="shared" si="20"/>
        <v>0</v>
      </c>
      <c r="R45" s="95">
        <f t="shared" si="20"/>
        <v>0</v>
      </c>
      <c r="S45" s="95">
        <f t="shared" si="20"/>
        <v>0</v>
      </c>
      <c r="T45" s="298"/>
      <c r="U45" s="298"/>
      <c r="V45" s="298"/>
      <c r="W45" s="299"/>
      <c r="X45" s="21">
        <v>0</v>
      </c>
      <c r="Y45" s="20">
        <v>0</v>
      </c>
      <c r="Z45" s="19"/>
      <c r="AA45" s="13" t="s">
        <v>1</v>
      </c>
    </row>
    <row r="46" spans="1:27" ht="62.25" customHeight="1" x14ac:dyDescent="0.2">
      <c r="A46" s="18"/>
      <c r="B46" s="287" t="s">
        <v>144</v>
      </c>
      <c r="C46" s="287"/>
      <c r="D46" s="287"/>
      <c r="E46" s="287"/>
      <c r="F46" s="22" t="s">
        <v>143</v>
      </c>
      <c r="G46" s="44"/>
      <c r="H46" s="63"/>
      <c r="I46" s="65" t="s">
        <v>142</v>
      </c>
      <c r="J46" s="66" t="s">
        <v>141</v>
      </c>
      <c r="K46" s="300"/>
      <c r="L46" s="301"/>
      <c r="M46" s="68" t="s">
        <v>266</v>
      </c>
      <c r="N46" s="73">
        <v>600</v>
      </c>
      <c r="O46" s="73">
        <v>600</v>
      </c>
      <c r="P46" s="74">
        <f>N46</f>
        <v>600</v>
      </c>
      <c r="Q46" s="70">
        <v>0</v>
      </c>
      <c r="R46" s="75">
        <v>0</v>
      </c>
      <c r="S46" s="75">
        <v>0</v>
      </c>
      <c r="T46" s="285"/>
      <c r="U46" s="285"/>
      <c r="V46" s="285"/>
      <c r="W46" s="286"/>
      <c r="X46" s="21">
        <v>0</v>
      </c>
      <c r="Y46" s="20">
        <v>0</v>
      </c>
      <c r="Z46" s="19"/>
      <c r="AA46" s="13" t="s">
        <v>1</v>
      </c>
    </row>
    <row r="47" spans="1:27" ht="89.25" customHeight="1" x14ac:dyDescent="0.2">
      <c r="A47" s="18"/>
      <c r="B47" s="295" t="s">
        <v>140</v>
      </c>
      <c r="C47" s="295"/>
      <c r="D47" s="295"/>
      <c r="E47" s="295"/>
      <c r="F47" s="22" t="s">
        <v>137</v>
      </c>
      <c r="G47" s="44"/>
      <c r="H47" s="107"/>
      <c r="I47" s="108" t="s">
        <v>139</v>
      </c>
      <c r="J47" s="109" t="s">
        <v>135</v>
      </c>
      <c r="K47" s="303"/>
      <c r="L47" s="304"/>
      <c r="M47" s="110" t="s">
        <v>266</v>
      </c>
      <c r="N47" s="95">
        <f>N48</f>
        <v>6.7</v>
      </c>
      <c r="O47" s="95">
        <f t="shared" ref="O47:S47" si="21">O48</f>
        <v>0</v>
      </c>
      <c r="P47" s="95">
        <f t="shared" si="21"/>
        <v>6.7</v>
      </c>
      <c r="Q47" s="95">
        <f t="shared" si="21"/>
        <v>4.5</v>
      </c>
      <c r="R47" s="95">
        <f t="shared" si="21"/>
        <v>4.5</v>
      </c>
      <c r="S47" s="95">
        <f t="shared" si="21"/>
        <v>4.5</v>
      </c>
      <c r="T47" s="298"/>
      <c r="U47" s="298"/>
      <c r="V47" s="298"/>
      <c r="W47" s="299"/>
      <c r="X47" s="21">
        <v>0</v>
      </c>
      <c r="Y47" s="20">
        <v>0</v>
      </c>
      <c r="Z47" s="19"/>
      <c r="AA47" s="13" t="s">
        <v>1</v>
      </c>
    </row>
    <row r="48" spans="1:27" ht="81" customHeight="1" x14ac:dyDescent="0.2">
      <c r="A48" s="18"/>
      <c r="B48" s="287" t="s">
        <v>138</v>
      </c>
      <c r="C48" s="287"/>
      <c r="D48" s="287"/>
      <c r="E48" s="287"/>
      <c r="F48" s="22" t="s">
        <v>137</v>
      </c>
      <c r="G48" s="44"/>
      <c r="H48" s="63"/>
      <c r="I48" s="65" t="s">
        <v>136</v>
      </c>
      <c r="J48" s="66" t="s">
        <v>135</v>
      </c>
      <c r="K48" s="300"/>
      <c r="L48" s="301"/>
      <c r="M48" s="68" t="s">
        <v>266</v>
      </c>
      <c r="N48" s="73">
        <v>6.7</v>
      </c>
      <c r="O48" s="73">
        <v>0</v>
      </c>
      <c r="P48" s="74">
        <f>N48</f>
        <v>6.7</v>
      </c>
      <c r="Q48" s="70">
        <v>4.5</v>
      </c>
      <c r="R48" s="75">
        <v>4.5</v>
      </c>
      <c r="S48" s="75">
        <v>4.5</v>
      </c>
      <c r="T48" s="285"/>
      <c r="U48" s="285"/>
      <c r="V48" s="285"/>
      <c r="W48" s="286"/>
      <c r="X48" s="21">
        <v>0</v>
      </c>
      <c r="Y48" s="20">
        <v>0</v>
      </c>
      <c r="Z48" s="19"/>
      <c r="AA48" s="13" t="s">
        <v>1</v>
      </c>
    </row>
    <row r="49" spans="1:27" s="85" customFormat="1" ht="42.75" customHeight="1" x14ac:dyDescent="0.2">
      <c r="A49" s="78"/>
      <c r="B49" s="302" t="s">
        <v>134</v>
      </c>
      <c r="C49" s="302"/>
      <c r="D49" s="302"/>
      <c r="E49" s="302"/>
      <c r="F49" s="79" t="s">
        <v>112</v>
      </c>
      <c r="G49" s="80"/>
      <c r="H49" s="109" t="s">
        <v>132</v>
      </c>
      <c r="I49" s="108" t="s">
        <v>133</v>
      </c>
      <c r="J49" s="109" t="s">
        <v>132</v>
      </c>
      <c r="K49" s="303"/>
      <c r="L49" s="304"/>
      <c r="M49" s="110" t="s">
        <v>269</v>
      </c>
      <c r="N49" s="95">
        <f>N50+N51+N52+N55</f>
        <v>148.69999999999996</v>
      </c>
      <c r="O49" s="95">
        <f t="shared" ref="O49:S49" si="22">O50+O51+O52+O55</f>
        <v>57.3</v>
      </c>
      <c r="P49" s="95">
        <f t="shared" si="22"/>
        <v>148.69999999999996</v>
      </c>
      <c r="Q49" s="95">
        <f t="shared" si="22"/>
        <v>147.99999999999997</v>
      </c>
      <c r="R49" s="95">
        <f t="shared" si="22"/>
        <v>147.99999999999997</v>
      </c>
      <c r="S49" s="95">
        <f t="shared" si="22"/>
        <v>147.99999999999997</v>
      </c>
      <c r="T49" s="305"/>
      <c r="U49" s="305"/>
      <c r="V49" s="305"/>
      <c r="W49" s="306"/>
      <c r="X49" s="81">
        <v>0</v>
      </c>
      <c r="Y49" s="82">
        <v>0</v>
      </c>
      <c r="Z49" s="83"/>
      <c r="AA49" s="84" t="s">
        <v>1</v>
      </c>
    </row>
    <row r="50" spans="1:27" ht="40.5" customHeight="1" x14ac:dyDescent="0.2">
      <c r="A50" s="18"/>
      <c r="B50" s="295" t="s">
        <v>131</v>
      </c>
      <c r="C50" s="295"/>
      <c r="D50" s="295"/>
      <c r="E50" s="295"/>
      <c r="F50" s="22" t="s">
        <v>130</v>
      </c>
      <c r="G50" s="44"/>
      <c r="H50" s="63"/>
      <c r="I50" s="64" t="s">
        <v>129</v>
      </c>
      <c r="J50" s="62" t="s">
        <v>128</v>
      </c>
      <c r="K50" s="309"/>
      <c r="L50" s="310"/>
      <c r="M50" s="68" t="s">
        <v>269</v>
      </c>
      <c r="N50" s="73">
        <v>9.9</v>
      </c>
      <c r="O50" s="73">
        <v>40.4</v>
      </c>
      <c r="P50" s="74">
        <f>N50</f>
        <v>9.9</v>
      </c>
      <c r="Q50" s="70">
        <v>9.9</v>
      </c>
      <c r="R50" s="77">
        <v>9.9</v>
      </c>
      <c r="S50" s="77">
        <v>9.9</v>
      </c>
      <c r="T50" s="298"/>
      <c r="U50" s="298"/>
      <c r="V50" s="298"/>
      <c r="W50" s="299"/>
      <c r="X50" s="21">
        <v>0</v>
      </c>
      <c r="Y50" s="20">
        <v>0</v>
      </c>
      <c r="Z50" s="19"/>
      <c r="AA50" s="13" t="s">
        <v>1</v>
      </c>
    </row>
    <row r="51" spans="1:27" ht="37.5" customHeight="1" x14ac:dyDescent="0.2">
      <c r="A51" s="18"/>
      <c r="B51" s="295" t="s">
        <v>127</v>
      </c>
      <c r="C51" s="295"/>
      <c r="D51" s="295"/>
      <c r="E51" s="295"/>
      <c r="F51" s="22" t="s">
        <v>126</v>
      </c>
      <c r="G51" s="44"/>
      <c r="H51" s="63"/>
      <c r="I51" s="64" t="s">
        <v>125</v>
      </c>
      <c r="J51" s="62" t="s">
        <v>124</v>
      </c>
      <c r="K51" s="309"/>
      <c r="L51" s="310"/>
      <c r="M51" s="68" t="s">
        <v>269</v>
      </c>
      <c r="N51" s="73">
        <v>2.2000000000000002</v>
      </c>
      <c r="O51" s="73">
        <v>3.9</v>
      </c>
      <c r="P51" s="74">
        <f>N51</f>
        <v>2.2000000000000002</v>
      </c>
      <c r="Q51" s="70">
        <v>2.2000000000000002</v>
      </c>
      <c r="R51" s="77">
        <v>2.2000000000000002</v>
      </c>
      <c r="S51" s="77">
        <v>2.2000000000000002</v>
      </c>
      <c r="T51" s="298"/>
      <c r="U51" s="298"/>
      <c r="V51" s="298"/>
      <c r="W51" s="299"/>
      <c r="X51" s="21">
        <v>0</v>
      </c>
      <c r="Y51" s="20">
        <v>0</v>
      </c>
      <c r="Z51" s="19"/>
      <c r="AA51" s="13" t="s">
        <v>1</v>
      </c>
    </row>
    <row r="52" spans="1:27" ht="38.25" customHeight="1" x14ac:dyDescent="0.2">
      <c r="A52" s="18"/>
      <c r="B52" s="295" t="s">
        <v>123</v>
      </c>
      <c r="C52" s="295"/>
      <c r="D52" s="295"/>
      <c r="E52" s="295"/>
      <c r="F52" s="22" t="s">
        <v>116</v>
      </c>
      <c r="G52" s="44"/>
      <c r="H52" s="186"/>
      <c r="I52" s="187" t="s">
        <v>122</v>
      </c>
      <c r="J52" s="188" t="s">
        <v>114</v>
      </c>
      <c r="K52" s="307"/>
      <c r="L52" s="308"/>
      <c r="M52" s="189" t="s">
        <v>269</v>
      </c>
      <c r="N52" s="190">
        <f t="shared" ref="N52:P52" si="23">SUM(N53:N54)</f>
        <v>135.89999999999998</v>
      </c>
      <c r="O52" s="190">
        <f t="shared" si="23"/>
        <v>13</v>
      </c>
      <c r="P52" s="190">
        <f t="shared" si="23"/>
        <v>135.89999999999998</v>
      </c>
      <c r="Q52" s="190">
        <f>SUM(Q53:Q54)</f>
        <v>135.29999999999998</v>
      </c>
      <c r="R52" s="190">
        <f t="shared" ref="R52:S52" si="24">SUM(R53:R54)</f>
        <v>135.29999999999998</v>
      </c>
      <c r="S52" s="190">
        <f t="shared" si="24"/>
        <v>135.29999999999998</v>
      </c>
      <c r="T52" s="298"/>
      <c r="U52" s="298"/>
      <c r="V52" s="298"/>
      <c r="W52" s="299"/>
      <c r="X52" s="21">
        <v>0</v>
      </c>
      <c r="Y52" s="20">
        <v>0</v>
      </c>
      <c r="Z52" s="19"/>
      <c r="AA52" s="13" t="s">
        <v>1</v>
      </c>
    </row>
    <row r="53" spans="1:27" ht="39" customHeight="1" x14ac:dyDescent="0.2">
      <c r="A53" s="18"/>
      <c r="B53" s="287" t="s">
        <v>121</v>
      </c>
      <c r="C53" s="287"/>
      <c r="D53" s="287"/>
      <c r="E53" s="287"/>
      <c r="F53" s="22" t="s">
        <v>120</v>
      </c>
      <c r="G53" s="44"/>
      <c r="H53" s="63"/>
      <c r="I53" s="65" t="s">
        <v>119</v>
      </c>
      <c r="J53" s="66" t="s">
        <v>118</v>
      </c>
      <c r="K53" s="300"/>
      <c r="L53" s="301"/>
      <c r="M53" s="68" t="s">
        <v>269</v>
      </c>
      <c r="N53" s="73">
        <v>130.19999999999999</v>
      </c>
      <c r="O53" s="73">
        <v>12.8</v>
      </c>
      <c r="P53" s="74">
        <f>N53</f>
        <v>130.19999999999999</v>
      </c>
      <c r="Q53" s="70">
        <v>129.6</v>
      </c>
      <c r="R53" s="75">
        <v>129.6</v>
      </c>
      <c r="S53" s="75">
        <v>129.6</v>
      </c>
      <c r="T53" s="285"/>
      <c r="U53" s="285"/>
      <c r="V53" s="285"/>
      <c r="W53" s="286"/>
      <c r="X53" s="21">
        <v>0</v>
      </c>
      <c r="Y53" s="20">
        <v>0</v>
      </c>
      <c r="Z53" s="19"/>
      <c r="AA53" s="13" t="s">
        <v>1</v>
      </c>
    </row>
    <row r="54" spans="1:27" ht="36" customHeight="1" x14ac:dyDescent="0.2">
      <c r="A54" s="18"/>
      <c r="B54" s="287" t="s">
        <v>117</v>
      </c>
      <c r="C54" s="287"/>
      <c r="D54" s="287"/>
      <c r="E54" s="287"/>
      <c r="F54" s="22" t="s">
        <v>116</v>
      </c>
      <c r="G54" s="44"/>
      <c r="H54" s="63"/>
      <c r="I54" s="65" t="s">
        <v>115</v>
      </c>
      <c r="J54" s="66" t="s">
        <v>114</v>
      </c>
      <c r="K54" s="300"/>
      <c r="L54" s="301"/>
      <c r="M54" s="68" t="s">
        <v>269</v>
      </c>
      <c r="N54" s="73">
        <v>5.7</v>
      </c>
      <c r="O54" s="73">
        <v>0.2</v>
      </c>
      <c r="P54" s="74">
        <f>N54</f>
        <v>5.7</v>
      </c>
      <c r="Q54" s="70">
        <v>5.7</v>
      </c>
      <c r="R54" s="75">
        <v>5.7</v>
      </c>
      <c r="S54" s="75">
        <v>5.7</v>
      </c>
      <c r="T54" s="285"/>
      <c r="U54" s="285"/>
      <c r="V54" s="285"/>
      <c r="W54" s="286"/>
      <c r="X54" s="21">
        <v>0</v>
      </c>
      <c r="Y54" s="20">
        <v>0</v>
      </c>
      <c r="Z54" s="19"/>
      <c r="AA54" s="13" t="s">
        <v>1</v>
      </c>
    </row>
    <row r="55" spans="1:27" ht="32.25" customHeight="1" x14ac:dyDescent="0.2">
      <c r="A55" s="18"/>
      <c r="B55" s="295" t="s">
        <v>113</v>
      </c>
      <c r="C55" s="295"/>
      <c r="D55" s="295"/>
      <c r="E55" s="295"/>
      <c r="F55" s="22" t="s">
        <v>112</v>
      </c>
      <c r="G55" s="44"/>
      <c r="H55" s="63"/>
      <c r="I55" s="64" t="s">
        <v>111</v>
      </c>
      <c r="J55" s="62" t="s">
        <v>110</v>
      </c>
      <c r="K55" s="309"/>
      <c r="L55" s="310"/>
      <c r="M55" s="68"/>
      <c r="N55" s="71">
        <v>0.7</v>
      </c>
      <c r="O55" s="71">
        <v>0</v>
      </c>
      <c r="P55" s="69">
        <f>N55</f>
        <v>0.7</v>
      </c>
      <c r="Q55" s="70">
        <v>0.6</v>
      </c>
      <c r="R55" s="72">
        <v>0.6</v>
      </c>
      <c r="S55" s="72">
        <v>0.6</v>
      </c>
      <c r="T55" s="298"/>
      <c r="U55" s="298"/>
      <c r="V55" s="298"/>
      <c r="W55" s="299"/>
      <c r="X55" s="21">
        <v>0</v>
      </c>
      <c r="Y55" s="20">
        <v>0</v>
      </c>
      <c r="Z55" s="19"/>
      <c r="AA55" s="13" t="s">
        <v>1</v>
      </c>
    </row>
    <row r="56" spans="1:27" s="85" customFormat="1" ht="47.25" customHeight="1" x14ac:dyDescent="0.2">
      <c r="A56" s="78"/>
      <c r="B56" s="302" t="s">
        <v>109</v>
      </c>
      <c r="C56" s="302"/>
      <c r="D56" s="302"/>
      <c r="E56" s="302"/>
      <c r="F56" s="79" t="s">
        <v>104</v>
      </c>
      <c r="G56" s="80"/>
      <c r="H56" s="109" t="s">
        <v>107</v>
      </c>
      <c r="I56" s="108" t="s">
        <v>108</v>
      </c>
      <c r="J56" s="109" t="s">
        <v>107</v>
      </c>
      <c r="K56" s="303"/>
      <c r="L56" s="304"/>
      <c r="M56" s="110" t="s">
        <v>268</v>
      </c>
      <c r="N56" s="95">
        <f>N57</f>
        <v>3239.1</v>
      </c>
      <c r="O56" s="95">
        <f t="shared" ref="O56:S56" si="25">O57</f>
        <v>2207.6999999999998</v>
      </c>
      <c r="P56" s="95">
        <f t="shared" si="25"/>
        <v>3239.1</v>
      </c>
      <c r="Q56" s="95">
        <f t="shared" si="25"/>
        <v>3499</v>
      </c>
      <c r="R56" s="95">
        <f t="shared" si="25"/>
        <v>3692.2</v>
      </c>
      <c r="S56" s="95">
        <f t="shared" si="25"/>
        <v>3921.1</v>
      </c>
      <c r="T56" s="305"/>
      <c r="U56" s="305"/>
      <c r="V56" s="305"/>
      <c r="W56" s="306"/>
      <c r="X56" s="81">
        <v>0</v>
      </c>
      <c r="Y56" s="82">
        <v>0</v>
      </c>
      <c r="Z56" s="83"/>
      <c r="AA56" s="84" t="s">
        <v>1</v>
      </c>
    </row>
    <row r="57" spans="1:27" ht="45.75" customHeight="1" x14ac:dyDescent="0.2">
      <c r="A57" s="18"/>
      <c r="B57" s="295" t="s">
        <v>106</v>
      </c>
      <c r="C57" s="295"/>
      <c r="D57" s="295"/>
      <c r="E57" s="295"/>
      <c r="F57" s="22" t="s">
        <v>104</v>
      </c>
      <c r="G57" s="44"/>
      <c r="H57" s="186"/>
      <c r="I57" s="187" t="s">
        <v>105</v>
      </c>
      <c r="J57" s="188" t="s">
        <v>102</v>
      </c>
      <c r="K57" s="307"/>
      <c r="L57" s="308"/>
      <c r="M57" s="189" t="s">
        <v>268</v>
      </c>
      <c r="N57" s="190">
        <f>N58+N59</f>
        <v>3239.1</v>
      </c>
      <c r="O57" s="190">
        <f t="shared" ref="O57:S57" si="26">O58+O59</f>
        <v>2207.6999999999998</v>
      </c>
      <c r="P57" s="190">
        <f>P58+P59</f>
        <v>3239.1</v>
      </c>
      <c r="Q57" s="190">
        <f t="shared" si="26"/>
        <v>3499</v>
      </c>
      <c r="R57" s="190">
        <f t="shared" si="26"/>
        <v>3692.2</v>
      </c>
      <c r="S57" s="190">
        <f t="shared" si="26"/>
        <v>3921.1</v>
      </c>
      <c r="T57" s="298"/>
      <c r="U57" s="298"/>
      <c r="V57" s="298"/>
      <c r="W57" s="299"/>
      <c r="X57" s="21">
        <v>0</v>
      </c>
      <c r="Y57" s="20">
        <v>0</v>
      </c>
      <c r="Z57" s="19"/>
      <c r="AA57" s="13" t="s">
        <v>1</v>
      </c>
    </row>
    <row r="58" spans="1:27" ht="18" customHeight="1" x14ac:dyDescent="0.2">
      <c r="A58" s="18"/>
      <c r="B58" s="214"/>
      <c r="C58" s="214"/>
      <c r="D58" s="214"/>
      <c r="E58" s="214"/>
      <c r="F58" s="22"/>
      <c r="G58" s="44"/>
      <c r="H58" s="66"/>
      <c r="I58" s="233" t="s">
        <v>103</v>
      </c>
      <c r="J58" s="234" t="s">
        <v>311</v>
      </c>
      <c r="K58" s="209"/>
      <c r="L58" s="210"/>
      <c r="M58" s="68"/>
      <c r="N58" s="73">
        <v>3239.1</v>
      </c>
      <c r="O58" s="73">
        <v>2207.6999999999998</v>
      </c>
      <c r="P58" s="73">
        <f>N58</f>
        <v>3239.1</v>
      </c>
      <c r="Q58" s="232">
        <v>3499</v>
      </c>
      <c r="R58" s="77">
        <v>3692.2</v>
      </c>
      <c r="S58" s="77">
        <v>3921.1</v>
      </c>
      <c r="T58" s="217"/>
      <c r="U58" s="217"/>
      <c r="V58" s="217"/>
      <c r="W58" s="218"/>
      <c r="X58" s="21"/>
      <c r="Y58" s="20"/>
      <c r="Z58" s="19"/>
      <c r="AA58" s="13"/>
    </row>
    <row r="59" spans="1:27" ht="14.25" customHeight="1" x14ac:dyDescent="0.2">
      <c r="A59" s="18"/>
      <c r="B59" s="214"/>
      <c r="C59" s="214"/>
      <c r="D59" s="214"/>
      <c r="E59" s="214"/>
      <c r="F59" s="22"/>
      <c r="G59" s="44"/>
      <c r="H59" s="66"/>
      <c r="I59" s="233" t="s">
        <v>103</v>
      </c>
      <c r="J59" s="234" t="s">
        <v>312</v>
      </c>
      <c r="K59" s="209"/>
      <c r="L59" s="210"/>
      <c r="M59" s="68"/>
      <c r="N59" s="73">
        <v>0</v>
      </c>
      <c r="O59" s="73">
        <v>0</v>
      </c>
      <c r="P59" s="73">
        <v>0</v>
      </c>
      <c r="Q59" s="232">
        <v>0</v>
      </c>
      <c r="R59" s="77">
        <v>0</v>
      </c>
      <c r="S59" s="77">
        <v>0</v>
      </c>
      <c r="T59" s="217"/>
      <c r="U59" s="217"/>
      <c r="V59" s="217"/>
      <c r="W59" s="218"/>
      <c r="X59" s="21"/>
      <c r="Y59" s="20"/>
      <c r="Z59" s="19"/>
      <c r="AA59" s="13"/>
    </row>
    <row r="60" spans="1:27" s="85" customFormat="1" ht="48.75" customHeight="1" x14ac:dyDescent="0.2">
      <c r="A60" s="78"/>
      <c r="B60" s="302" t="s">
        <v>101</v>
      </c>
      <c r="C60" s="302"/>
      <c r="D60" s="302"/>
      <c r="E60" s="302"/>
      <c r="F60" s="79" t="s">
        <v>86</v>
      </c>
      <c r="G60" s="80"/>
      <c r="H60" s="109" t="s">
        <v>99</v>
      </c>
      <c r="I60" s="108" t="s">
        <v>100</v>
      </c>
      <c r="J60" s="109" t="s">
        <v>99</v>
      </c>
      <c r="K60" s="303"/>
      <c r="L60" s="304"/>
      <c r="M60" s="110" t="s">
        <v>266</v>
      </c>
      <c r="N60" s="95">
        <f>N61</f>
        <v>40740</v>
      </c>
      <c r="O60" s="95">
        <f t="shared" ref="O60:S60" si="27">O61</f>
        <v>0</v>
      </c>
      <c r="P60" s="95">
        <f t="shared" si="27"/>
        <v>40740</v>
      </c>
      <c r="Q60" s="95">
        <f t="shared" si="27"/>
        <v>0</v>
      </c>
      <c r="R60" s="95">
        <f t="shared" si="27"/>
        <v>0</v>
      </c>
      <c r="S60" s="95">
        <f t="shared" si="27"/>
        <v>0</v>
      </c>
      <c r="T60" s="305"/>
      <c r="U60" s="305"/>
      <c r="V60" s="305"/>
      <c r="W60" s="306"/>
      <c r="X60" s="81">
        <v>0</v>
      </c>
      <c r="Y60" s="82">
        <v>0</v>
      </c>
      <c r="Z60" s="83"/>
      <c r="AA60" s="84" t="s">
        <v>1</v>
      </c>
    </row>
    <row r="61" spans="1:27" ht="99" customHeight="1" x14ac:dyDescent="0.2">
      <c r="A61" s="18"/>
      <c r="B61" s="295" t="s">
        <v>98</v>
      </c>
      <c r="C61" s="295"/>
      <c r="D61" s="295"/>
      <c r="E61" s="295"/>
      <c r="F61" s="22" t="s">
        <v>90</v>
      </c>
      <c r="G61" s="44"/>
      <c r="H61" s="186"/>
      <c r="I61" s="187" t="s">
        <v>97</v>
      </c>
      <c r="J61" s="188" t="s">
        <v>96</v>
      </c>
      <c r="K61" s="307"/>
      <c r="L61" s="308"/>
      <c r="M61" s="189" t="s">
        <v>266</v>
      </c>
      <c r="N61" s="190">
        <f>N62+N63</f>
        <v>40740</v>
      </c>
      <c r="O61" s="190">
        <f t="shared" ref="O61:S61" si="28">O62+O63</f>
        <v>0</v>
      </c>
      <c r="P61" s="190">
        <f t="shared" si="28"/>
        <v>40740</v>
      </c>
      <c r="Q61" s="190">
        <f t="shared" si="28"/>
        <v>0</v>
      </c>
      <c r="R61" s="190">
        <f t="shared" si="28"/>
        <v>0</v>
      </c>
      <c r="S61" s="190">
        <f t="shared" si="28"/>
        <v>0</v>
      </c>
      <c r="T61" s="298"/>
      <c r="U61" s="298"/>
      <c r="V61" s="298"/>
      <c r="W61" s="299"/>
      <c r="X61" s="21">
        <v>0</v>
      </c>
      <c r="Y61" s="20">
        <v>0</v>
      </c>
      <c r="Z61" s="19"/>
      <c r="AA61" s="13" t="s">
        <v>1</v>
      </c>
    </row>
    <row r="62" spans="1:27" ht="93" customHeight="1" x14ac:dyDescent="0.2">
      <c r="A62" s="18"/>
      <c r="B62" s="287" t="s">
        <v>95</v>
      </c>
      <c r="C62" s="287"/>
      <c r="D62" s="287"/>
      <c r="E62" s="287"/>
      <c r="F62" s="22" t="s">
        <v>94</v>
      </c>
      <c r="G62" s="44"/>
      <c r="H62" s="63"/>
      <c r="I62" s="65" t="s">
        <v>93</v>
      </c>
      <c r="J62" s="66" t="s">
        <v>92</v>
      </c>
      <c r="K62" s="300"/>
      <c r="L62" s="301"/>
      <c r="M62" s="68" t="s">
        <v>266</v>
      </c>
      <c r="N62" s="73"/>
      <c r="O62" s="73"/>
      <c r="P62" s="74"/>
      <c r="Q62" s="70"/>
      <c r="R62" s="75"/>
      <c r="S62" s="75"/>
      <c r="T62" s="285"/>
      <c r="U62" s="285"/>
      <c r="V62" s="285"/>
      <c r="W62" s="286"/>
      <c r="X62" s="21">
        <v>0</v>
      </c>
      <c r="Y62" s="20">
        <v>0</v>
      </c>
      <c r="Z62" s="19"/>
      <c r="AA62" s="13" t="s">
        <v>1</v>
      </c>
    </row>
    <row r="63" spans="1:27" ht="95.25" customHeight="1" x14ac:dyDescent="0.2">
      <c r="A63" s="18"/>
      <c r="B63" s="287" t="s">
        <v>91</v>
      </c>
      <c r="C63" s="287"/>
      <c r="D63" s="287"/>
      <c r="E63" s="287"/>
      <c r="F63" s="22" t="s">
        <v>90</v>
      </c>
      <c r="G63" s="44"/>
      <c r="H63" s="63"/>
      <c r="I63" s="65" t="s">
        <v>89</v>
      </c>
      <c r="J63" s="66" t="s">
        <v>88</v>
      </c>
      <c r="K63" s="300"/>
      <c r="L63" s="301"/>
      <c r="M63" s="68" t="s">
        <v>266</v>
      </c>
      <c r="N63" s="73">
        <v>40740</v>
      </c>
      <c r="O63" s="73">
        <v>0</v>
      </c>
      <c r="P63" s="74">
        <f>N63</f>
        <v>40740</v>
      </c>
      <c r="Q63" s="70"/>
      <c r="R63" s="75"/>
      <c r="S63" s="75"/>
      <c r="T63" s="285"/>
      <c r="U63" s="285"/>
      <c r="V63" s="285"/>
      <c r="W63" s="286"/>
      <c r="X63" s="21">
        <v>0</v>
      </c>
      <c r="Y63" s="20">
        <v>0</v>
      </c>
      <c r="Z63" s="19"/>
      <c r="AA63" s="13" t="s">
        <v>1</v>
      </c>
    </row>
    <row r="64" spans="1:27" ht="66" customHeight="1" x14ac:dyDescent="0.2">
      <c r="A64" s="18"/>
      <c r="B64" s="287" t="s">
        <v>87</v>
      </c>
      <c r="C64" s="287"/>
      <c r="D64" s="287"/>
      <c r="E64" s="287"/>
      <c r="F64" s="22" t="s">
        <v>86</v>
      </c>
      <c r="G64" s="44"/>
      <c r="H64" s="106"/>
      <c r="I64" s="153" t="s">
        <v>85</v>
      </c>
      <c r="J64" s="115" t="s">
        <v>84</v>
      </c>
      <c r="K64" s="329"/>
      <c r="L64" s="330"/>
      <c r="M64" s="99" t="s">
        <v>266</v>
      </c>
      <c r="N64" s="138">
        <v>5336</v>
      </c>
      <c r="O64" s="138">
        <v>2894.9</v>
      </c>
      <c r="P64" s="139">
        <f>N64</f>
        <v>5336</v>
      </c>
      <c r="Q64" s="105">
        <v>703</v>
      </c>
      <c r="R64" s="140">
        <v>703</v>
      </c>
      <c r="S64" s="140">
        <v>703</v>
      </c>
      <c r="T64" s="285"/>
      <c r="U64" s="285"/>
      <c r="V64" s="285"/>
      <c r="W64" s="286"/>
      <c r="X64" s="21">
        <v>0</v>
      </c>
      <c r="Y64" s="20">
        <v>0</v>
      </c>
      <c r="Z64" s="19"/>
      <c r="AA64" s="13" t="s">
        <v>1</v>
      </c>
    </row>
    <row r="65" spans="1:29" ht="66" customHeight="1" x14ac:dyDescent="0.2">
      <c r="A65" s="18"/>
      <c r="B65" s="89"/>
      <c r="C65" s="89"/>
      <c r="D65" s="89"/>
      <c r="E65" s="89"/>
      <c r="F65" s="22"/>
      <c r="G65" s="44"/>
      <c r="H65" s="132"/>
      <c r="I65" s="185" t="s">
        <v>274</v>
      </c>
      <c r="J65" s="132" t="s">
        <v>275</v>
      </c>
      <c r="K65" s="142"/>
      <c r="L65" s="143"/>
      <c r="M65" s="110" t="s">
        <v>266</v>
      </c>
      <c r="N65" s="133">
        <v>521.9</v>
      </c>
      <c r="O65" s="133">
        <v>550.79999999999995</v>
      </c>
      <c r="P65" s="139">
        <f t="shared" ref="P65:P66" si="29">N65</f>
        <v>521.9</v>
      </c>
      <c r="Q65" s="111">
        <v>550</v>
      </c>
      <c r="R65" s="134">
        <v>600</v>
      </c>
      <c r="S65" s="134">
        <v>650</v>
      </c>
      <c r="T65" s="90"/>
      <c r="U65" s="90"/>
      <c r="V65" s="90"/>
      <c r="W65" s="91"/>
      <c r="X65" s="21"/>
      <c r="Y65" s="20"/>
      <c r="Z65" s="19"/>
      <c r="AA65" s="13"/>
    </row>
    <row r="66" spans="1:29" ht="66" customHeight="1" x14ac:dyDescent="0.2">
      <c r="A66" s="18"/>
      <c r="B66" s="237"/>
      <c r="C66" s="237"/>
      <c r="D66" s="237"/>
      <c r="E66" s="237"/>
      <c r="F66" s="22"/>
      <c r="G66" s="44"/>
      <c r="H66" s="132"/>
      <c r="I66" s="135" t="s">
        <v>331</v>
      </c>
      <c r="J66" s="115" t="s">
        <v>330</v>
      </c>
      <c r="K66" s="142"/>
      <c r="L66" s="143"/>
      <c r="M66" s="99" t="s">
        <v>267</v>
      </c>
      <c r="N66" s="133">
        <v>0</v>
      </c>
      <c r="O66" s="133">
        <v>0</v>
      </c>
      <c r="P66" s="139">
        <f t="shared" si="29"/>
        <v>0</v>
      </c>
      <c r="Q66" s="240">
        <v>0</v>
      </c>
      <c r="R66" s="134">
        <v>0</v>
      </c>
      <c r="S66" s="134">
        <v>0</v>
      </c>
      <c r="T66" s="238"/>
      <c r="U66" s="238"/>
      <c r="V66" s="238"/>
      <c r="W66" s="239"/>
      <c r="X66" s="21"/>
      <c r="Y66" s="20"/>
      <c r="Z66" s="19"/>
      <c r="AA66" s="13"/>
    </row>
    <row r="67" spans="1:29" ht="34.5" customHeight="1" x14ac:dyDescent="0.2">
      <c r="A67" s="18"/>
      <c r="B67" s="295" t="s">
        <v>83</v>
      </c>
      <c r="C67" s="295"/>
      <c r="D67" s="295"/>
      <c r="E67" s="295"/>
      <c r="F67" s="22" t="s">
        <v>2</v>
      </c>
      <c r="G67" s="44"/>
      <c r="H67" s="97" t="s">
        <v>81</v>
      </c>
      <c r="I67" s="98" t="s">
        <v>82</v>
      </c>
      <c r="J67" s="97" t="s">
        <v>81</v>
      </c>
      <c r="K67" s="296"/>
      <c r="L67" s="297"/>
      <c r="M67" s="99" t="s">
        <v>267</v>
      </c>
      <c r="N67" s="96">
        <f>N68+N72+N91+N111+N116+N129</f>
        <v>299116.3000000001</v>
      </c>
      <c r="O67" s="96">
        <f>O68+O72+O91+O111+O116+O129</f>
        <v>235596.09999999998</v>
      </c>
      <c r="P67" s="96">
        <f>P68+P72+P91+P111+P116+P129</f>
        <v>299116.3000000001</v>
      </c>
      <c r="Q67" s="96">
        <f t="shared" ref="Q67:S67" si="30">Q68+Q72+Q91+Q111+Q116</f>
        <v>296257.59999999998</v>
      </c>
      <c r="R67" s="96">
        <f t="shared" si="30"/>
        <v>266592.59999999992</v>
      </c>
      <c r="S67" s="96">
        <f t="shared" si="30"/>
        <v>266937.49999999994</v>
      </c>
      <c r="T67" s="298"/>
      <c r="U67" s="298"/>
      <c r="V67" s="298"/>
      <c r="W67" s="299"/>
      <c r="X67" s="21">
        <v>0</v>
      </c>
      <c r="Y67" s="20">
        <v>0</v>
      </c>
      <c r="Z67" s="19"/>
      <c r="AA67" s="13" t="s">
        <v>1</v>
      </c>
    </row>
    <row r="68" spans="1:29" ht="32.25" customHeight="1" x14ac:dyDescent="0.2">
      <c r="A68" s="18"/>
      <c r="B68" s="295" t="s">
        <v>80</v>
      </c>
      <c r="C68" s="295"/>
      <c r="D68" s="295"/>
      <c r="E68" s="295"/>
      <c r="F68" s="22" t="s">
        <v>77</v>
      </c>
      <c r="G68" s="44"/>
      <c r="H68" s="107"/>
      <c r="I68" s="108" t="s">
        <v>79</v>
      </c>
      <c r="J68" s="109" t="s">
        <v>76</v>
      </c>
      <c r="K68" s="303"/>
      <c r="L68" s="304"/>
      <c r="M68" s="110" t="s">
        <v>267</v>
      </c>
      <c r="N68" s="95">
        <f>N69+N70+N71</f>
        <v>62671.4</v>
      </c>
      <c r="O68" s="95">
        <f>O69+O70+O71</f>
        <v>52754.1</v>
      </c>
      <c r="P68" s="95">
        <f>P69+P70+P71</f>
        <v>62671.4</v>
      </c>
      <c r="Q68" s="95">
        <f t="shared" ref="Q68:S68" si="31">Q69+Q70+Q71</f>
        <v>63750.1</v>
      </c>
      <c r="R68" s="95">
        <f t="shared" si="31"/>
        <v>59897.8</v>
      </c>
      <c r="S68" s="95">
        <f t="shared" si="31"/>
        <v>59818.3</v>
      </c>
      <c r="T68" s="298"/>
      <c r="U68" s="298"/>
      <c r="V68" s="298"/>
      <c r="W68" s="299"/>
      <c r="X68" s="21">
        <v>0</v>
      </c>
      <c r="Y68" s="20">
        <v>0</v>
      </c>
      <c r="Z68" s="19"/>
      <c r="AA68" s="13" t="s">
        <v>1</v>
      </c>
    </row>
    <row r="69" spans="1:29" ht="24.75" customHeight="1" x14ac:dyDescent="0.2">
      <c r="A69" s="18"/>
      <c r="B69" s="287" t="s">
        <v>78</v>
      </c>
      <c r="C69" s="287"/>
      <c r="D69" s="287"/>
      <c r="E69" s="287"/>
      <c r="F69" s="22" t="s">
        <v>77</v>
      </c>
      <c r="G69" s="44"/>
      <c r="H69" s="107"/>
      <c r="I69" s="155" t="s">
        <v>333</v>
      </c>
      <c r="J69" s="156" t="s">
        <v>76</v>
      </c>
      <c r="K69" s="288"/>
      <c r="L69" s="289"/>
      <c r="M69" s="157" t="s">
        <v>267</v>
      </c>
      <c r="N69" s="158">
        <v>60394.400000000001</v>
      </c>
      <c r="O69" s="158">
        <v>51045.9</v>
      </c>
      <c r="P69" s="159">
        <f>N69</f>
        <v>60394.400000000001</v>
      </c>
      <c r="Q69" s="160">
        <v>63750.1</v>
      </c>
      <c r="R69" s="161">
        <v>59897.8</v>
      </c>
      <c r="S69" s="161">
        <v>59818.3</v>
      </c>
      <c r="T69" s="285"/>
      <c r="U69" s="285"/>
      <c r="V69" s="285"/>
      <c r="W69" s="286"/>
      <c r="X69" s="21">
        <v>0</v>
      </c>
      <c r="Y69" s="20">
        <v>0</v>
      </c>
      <c r="Z69" s="19"/>
      <c r="AA69" s="13" t="s">
        <v>1</v>
      </c>
    </row>
    <row r="70" spans="1:29" ht="33.75" customHeight="1" x14ac:dyDescent="0.2">
      <c r="A70" s="18"/>
      <c r="B70" s="89"/>
      <c r="C70" s="89"/>
      <c r="D70" s="89"/>
      <c r="E70" s="89"/>
      <c r="F70" s="22"/>
      <c r="G70" s="44"/>
      <c r="H70" s="107"/>
      <c r="I70" s="155" t="s">
        <v>334</v>
      </c>
      <c r="J70" s="156" t="s">
        <v>278</v>
      </c>
      <c r="K70" s="162"/>
      <c r="L70" s="163"/>
      <c r="M70" s="157" t="s">
        <v>267</v>
      </c>
      <c r="N70" s="158">
        <v>2277</v>
      </c>
      <c r="O70" s="158">
        <v>1708.2</v>
      </c>
      <c r="P70" s="159">
        <f>N70</f>
        <v>2277</v>
      </c>
      <c r="Q70" s="160">
        <v>0</v>
      </c>
      <c r="R70" s="161">
        <v>0</v>
      </c>
      <c r="S70" s="161">
        <v>0</v>
      </c>
      <c r="T70" s="90"/>
      <c r="U70" s="90"/>
      <c r="V70" s="90"/>
      <c r="W70" s="91"/>
      <c r="X70" s="21"/>
      <c r="Y70" s="20"/>
      <c r="Z70" s="19"/>
      <c r="AA70" s="13"/>
    </row>
    <row r="71" spans="1:29" ht="33.75" customHeight="1" x14ac:dyDescent="0.2">
      <c r="A71" s="18"/>
      <c r="B71" s="201"/>
      <c r="C71" s="201"/>
      <c r="D71" s="201"/>
      <c r="E71" s="201"/>
      <c r="F71" s="22"/>
      <c r="G71" s="44"/>
      <c r="H71" s="107"/>
      <c r="I71" s="155" t="s">
        <v>302</v>
      </c>
      <c r="J71" s="156" t="s">
        <v>303</v>
      </c>
      <c r="K71" s="202"/>
      <c r="L71" s="203"/>
      <c r="M71" s="157" t="s">
        <v>267</v>
      </c>
      <c r="N71" s="158"/>
      <c r="O71" s="158"/>
      <c r="P71" s="159"/>
      <c r="Q71" s="197"/>
      <c r="R71" s="161"/>
      <c r="S71" s="161"/>
      <c r="T71" s="199"/>
      <c r="U71" s="199"/>
      <c r="V71" s="199"/>
      <c r="W71" s="200"/>
      <c r="X71" s="21"/>
      <c r="Y71" s="20"/>
      <c r="Z71" s="19"/>
      <c r="AA71" s="13"/>
    </row>
    <row r="72" spans="1:29" ht="16.5" customHeight="1" x14ac:dyDescent="0.2">
      <c r="A72" s="18"/>
      <c r="B72" s="94"/>
      <c r="C72" s="94"/>
      <c r="D72" s="94"/>
      <c r="E72" s="94"/>
      <c r="F72" s="22"/>
      <c r="G72" s="44"/>
      <c r="H72" s="107"/>
      <c r="I72" s="141"/>
      <c r="J72" s="109" t="s">
        <v>297</v>
      </c>
      <c r="K72" s="142"/>
      <c r="L72" s="143"/>
      <c r="M72" s="110"/>
      <c r="N72" s="138">
        <f>SUM(N76:N90)</f>
        <v>38721.4</v>
      </c>
      <c r="O72" s="133">
        <f>O73+O74+O75+O85+O78+O79+O81+O83+O84+O80+O82+O86+O88+O90+O77+O76+O89</f>
        <v>27525.299999999996</v>
      </c>
      <c r="P72" s="133">
        <f>P73+P74+P75+P85+P78+P79+P81+P83+P84+P86+P80+P82+P88+P90+P76+P77+P87+P89</f>
        <v>38721.4</v>
      </c>
      <c r="Q72" s="133">
        <f>Q73+Q74+Q75+Q85+Q78+Q79+Q81+Q83+Q84</f>
        <v>21501.9</v>
      </c>
      <c r="R72" s="133">
        <f>R73+R74+R75+R85+R78+R79+R81+R83+R84</f>
        <v>0</v>
      </c>
      <c r="S72" s="133">
        <f>S73+S74+S75+S85+S78+S79+S81+S83+S84</f>
        <v>0</v>
      </c>
      <c r="T72" s="92"/>
      <c r="U72" s="92"/>
      <c r="V72" s="92"/>
      <c r="W72" s="93"/>
      <c r="X72" s="21"/>
      <c r="Y72" s="20"/>
      <c r="Z72" s="19"/>
      <c r="AA72" s="13"/>
    </row>
    <row r="73" spans="1:29" ht="59.25" hidden="1" customHeight="1" x14ac:dyDescent="0.2">
      <c r="A73" s="18"/>
      <c r="B73" s="287" t="s">
        <v>75</v>
      </c>
      <c r="C73" s="287"/>
      <c r="D73" s="287"/>
      <c r="E73" s="287"/>
      <c r="F73" s="22" t="s">
        <v>74</v>
      </c>
      <c r="G73" s="44"/>
      <c r="H73" s="154"/>
      <c r="I73" s="155" t="s">
        <v>279</v>
      </c>
      <c r="J73" s="156" t="s">
        <v>280</v>
      </c>
      <c r="K73" s="288"/>
      <c r="L73" s="289"/>
      <c r="M73" s="157" t="s">
        <v>267</v>
      </c>
      <c r="N73" s="158"/>
      <c r="O73" s="158"/>
      <c r="P73" s="159"/>
      <c r="Q73" s="160"/>
      <c r="R73" s="161"/>
      <c r="S73" s="161"/>
      <c r="T73" s="285"/>
      <c r="U73" s="285"/>
      <c r="V73" s="285"/>
      <c r="W73" s="286"/>
      <c r="X73" s="21">
        <v>0</v>
      </c>
      <c r="Y73" s="20">
        <v>0</v>
      </c>
      <c r="Z73" s="19"/>
      <c r="AA73" s="13" t="s">
        <v>1</v>
      </c>
    </row>
    <row r="74" spans="1:29" ht="47.25" hidden="1" customHeight="1" x14ac:dyDescent="0.2">
      <c r="A74" s="18"/>
      <c r="B74" s="287" t="s">
        <v>73</v>
      </c>
      <c r="C74" s="287"/>
      <c r="D74" s="287"/>
      <c r="E74" s="287"/>
      <c r="F74" s="22" t="s">
        <v>72</v>
      </c>
      <c r="G74" s="44"/>
      <c r="H74" s="154"/>
      <c r="I74" s="155" t="s">
        <v>71</v>
      </c>
      <c r="J74" s="156" t="s">
        <v>70</v>
      </c>
      <c r="K74" s="288"/>
      <c r="L74" s="289"/>
      <c r="M74" s="157" t="s">
        <v>267</v>
      </c>
      <c r="N74" s="158"/>
      <c r="O74" s="158"/>
      <c r="P74" s="159"/>
      <c r="Q74" s="160"/>
      <c r="R74" s="161"/>
      <c r="S74" s="161"/>
      <c r="T74" s="285"/>
      <c r="U74" s="285"/>
      <c r="V74" s="285"/>
      <c r="W74" s="286"/>
      <c r="X74" s="21">
        <v>0</v>
      </c>
      <c r="Y74" s="20">
        <v>0</v>
      </c>
      <c r="Z74" s="19"/>
      <c r="AA74" s="13" t="s">
        <v>1</v>
      </c>
      <c r="AB74" s="85"/>
      <c r="AC74" s="85"/>
    </row>
    <row r="75" spans="1:29" ht="60" hidden="1" customHeight="1" x14ac:dyDescent="0.2">
      <c r="A75" s="18"/>
      <c r="B75" s="94"/>
      <c r="C75" s="94"/>
      <c r="D75" s="94"/>
      <c r="E75" s="94"/>
      <c r="F75" s="22"/>
      <c r="G75" s="44"/>
      <c r="H75" s="154"/>
      <c r="I75" s="155" t="s">
        <v>284</v>
      </c>
      <c r="J75" s="156" t="s">
        <v>285</v>
      </c>
      <c r="K75" s="162"/>
      <c r="L75" s="163"/>
      <c r="M75" s="157" t="s">
        <v>267</v>
      </c>
      <c r="N75" s="158"/>
      <c r="O75" s="158"/>
      <c r="P75" s="159"/>
      <c r="Q75" s="160"/>
      <c r="R75" s="161"/>
      <c r="S75" s="161"/>
      <c r="T75" s="92"/>
      <c r="U75" s="92"/>
      <c r="V75" s="92"/>
      <c r="W75" s="93"/>
      <c r="X75" s="21"/>
      <c r="Y75" s="20"/>
      <c r="Z75" s="19"/>
      <c r="AA75" s="13"/>
      <c r="AB75" s="85"/>
      <c r="AC75" s="85"/>
    </row>
    <row r="76" spans="1:29" ht="96" hidden="1" customHeight="1" x14ac:dyDescent="0.2">
      <c r="A76" s="18"/>
      <c r="B76" s="243"/>
      <c r="C76" s="243"/>
      <c r="D76" s="243"/>
      <c r="E76" s="243"/>
      <c r="F76" s="22"/>
      <c r="G76" s="44"/>
      <c r="H76" s="154"/>
      <c r="I76" s="155" t="s">
        <v>338</v>
      </c>
      <c r="J76" s="156" t="s">
        <v>339</v>
      </c>
      <c r="K76" s="244"/>
      <c r="L76" s="245"/>
      <c r="M76" s="157" t="s">
        <v>267</v>
      </c>
      <c r="N76" s="158"/>
      <c r="O76" s="158"/>
      <c r="P76" s="159"/>
      <c r="Q76" s="160"/>
      <c r="R76" s="161"/>
      <c r="S76" s="161"/>
      <c r="T76" s="241"/>
      <c r="U76" s="241"/>
      <c r="V76" s="241"/>
      <c r="W76" s="242"/>
      <c r="X76" s="21"/>
      <c r="Y76" s="20"/>
      <c r="Z76" s="19"/>
      <c r="AA76" s="13"/>
      <c r="AB76" s="85"/>
      <c r="AC76" s="85"/>
    </row>
    <row r="77" spans="1:29" ht="60" hidden="1" customHeight="1" x14ac:dyDescent="0.2">
      <c r="A77" s="18"/>
      <c r="B77" s="243"/>
      <c r="C77" s="243"/>
      <c r="D77" s="243"/>
      <c r="E77" s="243"/>
      <c r="F77" s="22"/>
      <c r="G77" s="44"/>
      <c r="H77" s="154"/>
      <c r="I77" s="155" t="s">
        <v>340</v>
      </c>
      <c r="J77" s="156" t="s">
        <v>341</v>
      </c>
      <c r="K77" s="244"/>
      <c r="L77" s="245"/>
      <c r="M77" s="157" t="s">
        <v>267</v>
      </c>
      <c r="N77" s="158"/>
      <c r="O77" s="158"/>
      <c r="P77" s="159"/>
      <c r="Q77" s="160"/>
      <c r="R77" s="161"/>
      <c r="S77" s="161"/>
      <c r="T77" s="241"/>
      <c r="U77" s="241"/>
      <c r="V77" s="241"/>
      <c r="W77" s="242"/>
      <c r="X77" s="21"/>
      <c r="Y77" s="20"/>
      <c r="Z77" s="19"/>
      <c r="AA77" s="13"/>
      <c r="AB77" s="85"/>
      <c r="AC77" s="85"/>
    </row>
    <row r="78" spans="1:29" ht="48" hidden="1" customHeight="1" x14ac:dyDescent="0.2">
      <c r="A78" s="18"/>
      <c r="B78" s="94"/>
      <c r="C78" s="94"/>
      <c r="D78" s="94"/>
      <c r="E78" s="94"/>
      <c r="F78" s="22"/>
      <c r="G78" s="44"/>
      <c r="H78" s="154"/>
      <c r="I78" s="155" t="s">
        <v>324</v>
      </c>
      <c r="J78" s="156" t="s">
        <v>325</v>
      </c>
      <c r="K78" s="162"/>
      <c r="L78" s="163"/>
      <c r="M78" s="157" t="s">
        <v>267</v>
      </c>
      <c r="N78" s="158"/>
      <c r="O78" s="158"/>
      <c r="P78" s="159"/>
      <c r="Q78" s="160"/>
      <c r="R78" s="161"/>
      <c r="S78" s="161"/>
      <c r="T78" s="92"/>
      <c r="U78" s="92"/>
      <c r="V78" s="92"/>
      <c r="W78" s="93"/>
      <c r="X78" s="21"/>
      <c r="Y78" s="20"/>
      <c r="Z78" s="19"/>
      <c r="AA78" s="13"/>
      <c r="AB78" s="85"/>
      <c r="AC78" s="85"/>
    </row>
    <row r="79" spans="1:29" ht="68.25" customHeight="1" x14ac:dyDescent="0.2">
      <c r="A79" s="18"/>
      <c r="B79" s="94"/>
      <c r="C79" s="94"/>
      <c r="D79" s="94"/>
      <c r="E79" s="94"/>
      <c r="F79" s="22"/>
      <c r="G79" s="44"/>
      <c r="H79" s="154"/>
      <c r="I79" s="155" t="s">
        <v>286</v>
      </c>
      <c r="J79" s="156" t="s">
        <v>301</v>
      </c>
      <c r="K79" s="162"/>
      <c r="L79" s="163"/>
      <c r="M79" s="157" t="s">
        <v>267</v>
      </c>
      <c r="N79" s="158">
        <v>4233</v>
      </c>
      <c r="O79" s="158">
        <v>2002.1</v>
      </c>
      <c r="P79" s="159">
        <f>N79</f>
        <v>4233</v>
      </c>
      <c r="Q79" s="160"/>
      <c r="R79" s="161"/>
      <c r="S79" s="161"/>
      <c r="T79" s="92"/>
      <c r="U79" s="92"/>
      <c r="V79" s="92"/>
      <c r="W79" s="93"/>
      <c r="X79" s="21"/>
      <c r="Y79" s="20"/>
      <c r="Z79" s="19"/>
      <c r="AA79" s="13"/>
      <c r="AB79" s="85"/>
      <c r="AC79" s="85"/>
    </row>
    <row r="80" spans="1:29" ht="68.25" hidden="1" customHeight="1" x14ac:dyDescent="0.2">
      <c r="A80" s="18"/>
      <c r="B80" s="221"/>
      <c r="C80" s="221"/>
      <c r="D80" s="221"/>
      <c r="E80" s="221"/>
      <c r="F80" s="22"/>
      <c r="G80" s="44"/>
      <c r="H80" s="154"/>
      <c r="I80" s="155" t="s">
        <v>318</v>
      </c>
      <c r="J80" s="156" t="s">
        <v>319</v>
      </c>
      <c r="K80" s="222"/>
      <c r="L80" s="223"/>
      <c r="M80" s="157" t="s">
        <v>267</v>
      </c>
      <c r="N80" s="158"/>
      <c r="O80" s="158"/>
      <c r="P80" s="159">
        <f t="shared" ref="P80:P90" si="32">N80</f>
        <v>0</v>
      </c>
      <c r="Q80" s="160"/>
      <c r="R80" s="161"/>
      <c r="S80" s="161"/>
      <c r="T80" s="219"/>
      <c r="U80" s="219"/>
      <c r="V80" s="219"/>
      <c r="W80" s="220"/>
      <c r="X80" s="21"/>
      <c r="Y80" s="20"/>
      <c r="Z80" s="19"/>
      <c r="AA80" s="13"/>
      <c r="AB80" s="85"/>
      <c r="AC80" s="85"/>
    </row>
    <row r="81" spans="1:29" ht="45" customHeight="1" x14ac:dyDescent="0.2">
      <c r="A81" s="18"/>
      <c r="B81" s="94"/>
      <c r="C81" s="94"/>
      <c r="D81" s="94"/>
      <c r="E81" s="94"/>
      <c r="F81" s="22"/>
      <c r="G81" s="44"/>
      <c r="H81" s="154"/>
      <c r="I81" s="155" t="s">
        <v>282</v>
      </c>
      <c r="J81" s="156" t="s">
        <v>283</v>
      </c>
      <c r="K81" s="162"/>
      <c r="L81" s="163"/>
      <c r="M81" s="157" t="s">
        <v>267</v>
      </c>
      <c r="N81" s="158">
        <v>92.9</v>
      </c>
      <c r="O81" s="158">
        <v>92.9</v>
      </c>
      <c r="P81" s="159">
        <f t="shared" si="32"/>
        <v>92.9</v>
      </c>
      <c r="Q81" s="160"/>
      <c r="R81" s="161"/>
      <c r="S81" s="161"/>
      <c r="T81" s="92"/>
      <c r="U81" s="92"/>
      <c r="V81" s="92"/>
      <c r="W81" s="93"/>
      <c r="X81" s="21"/>
      <c r="Y81" s="20"/>
      <c r="Z81" s="19"/>
      <c r="AA81" s="13"/>
      <c r="AB81" s="85"/>
      <c r="AC81" s="85"/>
    </row>
    <row r="82" spans="1:29" ht="45" hidden="1" customHeight="1" x14ac:dyDescent="0.2">
      <c r="A82" s="18"/>
      <c r="B82" s="221"/>
      <c r="C82" s="221"/>
      <c r="D82" s="221"/>
      <c r="E82" s="221"/>
      <c r="F82" s="22"/>
      <c r="G82" s="44"/>
      <c r="H82" s="154"/>
      <c r="I82" s="155" t="s">
        <v>320</v>
      </c>
      <c r="J82" s="156" t="s">
        <v>321</v>
      </c>
      <c r="K82" s="222"/>
      <c r="L82" s="223"/>
      <c r="M82" s="157" t="s">
        <v>267</v>
      </c>
      <c r="N82" s="158"/>
      <c r="O82" s="158"/>
      <c r="P82" s="159">
        <f t="shared" si="32"/>
        <v>0</v>
      </c>
      <c r="Q82" s="160"/>
      <c r="R82" s="161"/>
      <c r="S82" s="161"/>
      <c r="T82" s="219"/>
      <c r="U82" s="219"/>
      <c r="V82" s="219"/>
      <c r="W82" s="220"/>
      <c r="X82" s="21"/>
      <c r="Y82" s="20"/>
      <c r="Z82" s="19"/>
      <c r="AA82" s="13"/>
      <c r="AB82" s="85"/>
      <c r="AC82" s="85"/>
    </row>
    <row r="83" spans="1:29" ht="48" customHeight="1" x14ac:dyDescent="0.2">
      <c r="A83" s="18"/>
      <c r="B83" s="287" t="s">
        <v>69</v>
      </c>
      <c r="C83" s="287"/>
      <c r="D83" s="287"/>
      <c r="E83" s="287"/>
      <c r="F83" s="22" t="s">
        <v>68</v>
      </c>
      <c r="G83" s="44"/>
      <c r="H83" s="154"/>
      <c r="I83" s="155" t="s">
        <v>67</v>
      </c>
      <c r="J83" s="156" t="s">
        <v>66</v>
      </c>
      <c r="K83" s="288"/>
      <c r="L83" s="289"/>
      <c r="M83" s="157" t="s">
        <v>267</v>
      </c>
      <c r="N83" s="158">
        <v>19488.3</v>
      </c>
      <c r="O83" s="158">
        <v>12992.2</v>
      </c>
      <c r="P83" s="159">
        <f t="shared" si="32"/>
        <v>19488.3</v>
      </c>
      <c r="Q83" s="160">
        <v>19501.900000000001</v>
      </c>
      <c r="R83" s="161"/>
      <c r="S83" s="161"/>
      <c r="T83" s="285"/>
      <c r="U83" s="285"/>
      <c r="V83" s="285"/>
      <c r="W83" s="286"/>
      <c r="X83" s="21">
        <v>0</v>
      </c>
      <c r="Y83" s="20">
        <v>0</v>
      </c>
      <c r="Z83" s="19"/>
      <c r="AA83" s="13" t="s">
        <v>1</v>
      </c>
      <c r="AB83" s="85"/>
      <c r="AC83" s="85"/>
    </row>
    <row r="84" spans="1:29" ht="63" customHeight="1" x14ac:dyDescent="0.2">
      <c r="A84" s="18"/>
      <c r="B84" s="94"/>
      <c r="C84" s="94"/>
      <c r="D84" s="94"/>
      <c r="E84" s="94"/>
      <c r="F84" s="22"/>
      <c r="G84" s="44"/>
      <c r="H84" s="154"/>
      <c r="I84" s="155" t="s">
        <v>284</v>
      </c>
      <c r="J84" s="156" t="s">
        <v>314</v>
      </c>
      <c r="K84" s="162"/>
      <c r="L84" s="163"/>
      <c r="M84" s="157" t="s">
        <v>267</v>
      </c>
      <c r="N84" s="158">
        <v>5846.9</v>
      </c>
      <c r="O84" s="158">
        <v>5846.9</v>
      </c>
      <c r="P84" s="159">
        <f t="shared" si="32"/>
        <v>5846.9</v>
      </c>
      <c r="Q84" s="197">
        <v>2000</v>
      </c>
      <c r="R84" s="161"/>
      <c r="S84" s="161"/>
      <c r="T84" s="92"/>
      <c r="U84" s="92"/>
      <c r="V84" s="92"/>
      <c r="W84" s="93"/>
      <c r="X84" s="21"/>
      <c r="Y84" s="20"/>
      <c r="Z84" s="19"/>
      <c r="AA84" s="13"/>
      <c r="AB84" s="85"/>
      <c r="AC84" s="85"/>
    </row>
    <row r="85" spans="1:29" ht="48.75" customHeight="1" x14ac:dyDescent="0.2">
      <c r="A85" s="18"/>
      <c r="B85" s="94"/>
      <c r="C85" s="94"/>
      <c r="D85" s="94"/>
      <c r="E85" s="94"/>
      <c r="F85" s="22"/>
      <c r="G85" s="44"/>
      <c r="H85" s="154"/>
      <c r="I85" s="155" t="s">
        <v>287</v>
      </c>
      <c r="J85" s="156" t="s">
        <v>288</v>
      </c>
      <c r="K85" s="162"/>
      <c r="L85" s="163"/>
      <c r="M85" s="157" t="s">
        <v>267</v>
      </c>
      <c r="N85" s="158">
        <v>4744.3999999999996</v>
      </c>
      <c r="O85" s="158">
        <v>3142.6</v>
      </c>
      <c r="P85" s="159">
        <f t="shared" si="32"/>
        <v>4744.3999999999996</v>
      </c>
      <c r="Q85" s="160"/>
      <c r="R85" s="161"/>
      <c r="S85" s="161"/>
      <c r="T85" s="92"/>
      <c r="U85" s="92"/>
      <c r="V85" s="92"/>
      <c r="W85" s="93"/>
      <c r="X85" s="21"/>
      <c r="Y85" s="20"/>
      <c r="Z85" s="19"/>
      <c r="AA85" s="13"/>
      <c r="AB85" s="85"/>
      <c r="AC85" s="85"/>
    </row>
    <row r="86" spans="1:29" ht="69" customHeight="1" x14ac:dyDescent="0.2">
      <c r="A86" s="18"/>
      <c r="B86" s="221"/>
      <c r="C86" s="221"/>
      <c r="D86" s="221"/>
      <c r="E86" s="221"/>
      <c r="F86" s="22"/>
      <c r="G86" s="44"/>
      <c r="H86" s="154"/>
      <c r="I86" s="155" t="s">
        <v>304</v>
      </c>
      <c r="J86" s="156" t="s">
        <v>317</v>
      </c>
      <c r="K86" s="222"/>
      <c r="L86" s="223"/>
      <c r="M86" s="157" t="s">
        <v>267</v>
      </c>
      <c r="N86" s="158">
        <v>2211.5</v>
      </c>
      <c r="O86" s="158">
        <v>1448.6</v>
      </c>
      <c r="P86" s="159">
        <f t="shared" si="32"/>
        <v>2211.5</v>
      </c>
      <c r="Q86" s="197"/>
      <c r="R86" s="161"/>
      <c r="S86" s="161"/>
      <c r="T86" s="219"/>
      <c r="U86" s="219"/>
      <c r="V86" s="219"/>
      <c r="W86" s="220"/>
      <c r="X86" s="21"/>
      <c r="Y86" s="20"/>
      <c r="Z86" s="19"/>
      <c r="AA86" s="13"/>
      <c r="AB86" s="85"/>
      <c r="AC86" s="85"/>
    </row>
    <row r="87" spans="1:29" ht="58.5" customHeight="1" x14ac:dyDescent="0.2">
      <c r="A87" s="18"/>
      <c r="B87" s="243"/>
      <c r="C87" s="243"/>
      <c r="D87" s="243"/>
      <c r="E87" s="243"/>
      <c r="F87" s="22"/>
      <c r="G87" s="44"/>
      <c r="H87" s="154"/>
      <c r="I87" s="155" t="s">
        <v>342</v>
      </c>
      <c r="J87" s="156" t="s">
        <v>343</v>
      </c>
      <c r="K87" s="244"/>
      <c r="L87" s="245"/>
      <c r="M87" s="157" t="s">
        <v>267</v>
      </c>
      <c r="N87" s="158">
        <v>104.4</v>
      </c>
      <c r="O87" s="158">
        <v>0</v>
      </c>
      <c r="P87" s="159">
        <f t="shared" si="32"/>
        <v>104.4</v>
      </c>
      <c r="Q87" s="197"/>
      <c r="R87" s="161"/>
      <c r="S87" s="161"/>
      <c r="T87" s="241"/>
      <c r="U87" s="241"/>
      <c r="V87" s="241"/>
      <c r="W87" s="242"/>
      <c r="X87" s="21"/>
      <c r="Y87" s="20"/>
      <c r="Z87" s="19"/>
      <c r="AA87" s="13"/>
      <c r="AB87" s="85"/>
      <c r="AC87" s="85"/>
    </row>
    <row r="88" spans="1:29" ht="62.25" hidden="1" customHeight="1" x14ac:dyDescent="0.2">
      <c r="A88" s="18"/>
      <c r="B88" s="221"/>
      <c r="C88" s="221"/>
      <c r="D88" s="221"/>
      <c r="E88" s="221"/>
      <c r="F88" s="22"/>
      <c r="G88" s="44"/>
      <c r="H88" s="154"/>
      <c r="I88" s="155" t="s">
        <v>322</v>
      </c>
      <c r="J88" s="156" t="s">
        <v>323</v>
      </c>
      <c r="K88" s="222"/>
      <c r="L88" s="223"/>
      <c r="M88" s="157" t="s">
        <v>267</v>
      </c>
      <c r="N88" s="158"/>
      <c r="O88" s="158"/>
      <c r="P88" s="159">
        <f t="shared" si="32"/>
        <v>0</v>
      </c>
      <c r="Q88" s="197"/>
      <c r="R88" s="161"/>
      <c r="S88" s="161"/>
      <c r="T88" s="219"/>
      <c r="U88" s="219"/>
      <c r="V88" s="219"/>
      <c r="W88" s="220"/>
      <c r="X88" s="21"/>
      <c r="Y88" s="20"/>
      <c r="Z88" s="19"/>
      <c r="AA88" s="13"/>
      <c r="AB88" s="85"/>
      <c r="AC88" s="85"/>
    </row>
    <row r="89" spans="1:29" ht="62.25" customHeight="1" x14ac:dyDescent="0.2">
      <c r="A89" s="18"/>
      <c r="B89" s="248"/>
      <c r="C89" s="248"/>
      <c r="D89" s="248"/>
      <c r="E89" s="248"/>
      <c r="F89" s="22"/>
      <c r="G89" s="44"/>
      <c r="H89" s="154"/>
      <c r="I89" s="155" t="s">
        <v>344</v>
      </c>
      <c r="J89" s="156" t="s">
        <v>345</v>
      </c>
      <c r="K89" s="251"/>
      <c r="L89" s="252"/>
      <c r="M89" s="157" t="s">
        <v>267</v>
      </c>
      <c r="N89" s="158">
        <v>2000</v>
      </c>
      <c r="O89" s="158">
        <v>2000</v>
      </c>
      <c r="P89" s="159">
        <f t="shared" si="32"/>
        <v>2000</v>
      </c>
      <c r="Q89" s="197"/>
      <c r="R89" s="161"/>
      <c r="S89" s="161"/>
      <c r="T89" s="249"/>
      <c r="U89" s="249"/>
      <c r="V89" s="249"/>
      <c r="W89" s="250"/>
      <c r="X89" s="21"/>
      <c r="Y89" s="20"/>
      <c r="Z89" s="19"/>
      <c r="AA89" s="13"/>
      <c r="AB89" s="85"/>
      <c r="AC89" s="85"/>
    </row>
    <row r="90" spans="1:29" ht="90.75" hidden="1" customHeight="1" x14ac:dyDescent="0.2">
      <c r="A90" s="18"/>
      <c r="B90" s="221"/>
      <c r="C90" s="221"/>
      <c r="D90" s="221"/>
      <c r="E90" s="221"/>
      <c r="F90" s="22"/>
      <c r="G90" s="44"/>
      <c r="H90" s="154"/>
      <c r="I90" s="155" t="s">
        <v>326</v>
      </c>
      <c r="J90" s="156" t="s">
        <v>327</v>
      </c>
      <c r="K90" s="222"/>
      <c r="L90" s="223"/>
      <c r="M90" s="157" t="s">
        <v>267</v>
      </c>
      <c r="N90" s="158"/>
      <c r="O90" s="158"/>
      <c r="P90" s="159">
        <f t="shared" si="32"/>
        <v>0</v>
      </c>
      <c r="Q90" s="197"/>
      <c r="R90" s="161"/>
      <c r="S90" s="161"/>
      <c r="T90" s="219"/>
      <c r="U90" s="219"/>
      <c r="V90" s="219"/>
      <c r="W90" s="220"/>
      <c r="X90" s="21"/>
      <c r="Y90" s="20"/>
      <c r="Z90" s="19"/>
      <c r="AA90" s="13"/>
      <c r="AB90" s="85"/>
      <c r="AC90" s="85"/>
    </row>
    <row r="91" spans="1:29" ht="15" customHeight="1" x14ac:dyDescent="0.2">
      <c r="A91" s="18"/>
      <c r="B91" s="94"/>
      <c r="C91" s="94"/>
      <c r="D91" s="94"/>
      <c r="E91" s="94"/>
      <c r="F91" s="22"/>
      <c r="G91" s="44"/>
      <c r="H91" s="106"/>
      <c r="I91" s="153"/>
      <c r="J91" s="115" t="s">
        <v>296</v>
      </c>
      <c r="K91" s="136"/>
      <c r="L91" s="137"/>
      <c r="M91" s="99"/>
      <c r="N91" s="138">
        <f>SUM(N92:N110)</f>
        <v>182139.90000000008</v>
      </c>
      <c r="O91" s="138">
        <f>O92+O93+O94+O95+O96+O97+O98+O99+O100+O101+O102+O103+O104+O105+O106+O107+O108+O109+O110</f>
        <v>143901.4</v>
      </c>
      <c r="P91" s="138">
        <f>P92+P93+P94+P95+P96+P97+P98+P99+P100+P101+P102+P103+P104+P105+P106+P107+P108+P109+P110</f>
        <v>182139.90000000008</v>
      </c>
      <c r="Q91" s="138">
        <f>SUM(Q92:Q110)</f>
        <v>201748.69999999995</v>
      </c>
      <c r="R91" s="138">
        <f t="shared" ref="R91:S91" si="33">SUM(R92:R110)</f>
        <v>198803.19999999995</v>
      </c>
      <c r="S91" s="138">
        <f t="shared" si="33"/>
        <v>199281.19999999995</v>
      </c>
      <c r="T91" s="92"/>
      <c r="U91" s="92"/>
      <c r="V91" s="92"/>
      <c r="W91" s="93"/>
      <c r="X91" s="21"/>
      <c r="Y91" s="20"/>
      <c r="Z91" s="19"/>
      <c r="AA91" s="13"/>
      <c r="AB91" s="85"/>
      <c r="AC91" s="85"/>
    </row>
    <row r="92" spans="1:29" ht="32.25" customHeight="1" x14ac:dyDescent="0.2">
      <c r="A92" s="18"/>
      <c r="B92" s="287" t="s">
        <v>65</v>
      </c>
      <c r="C92" s="287"/>
      <c r="D92" s="287"/>
      <c r="E92" s="287"/>
      <c r="F92" s="22" t="s">
        <v>64</v>
      </c>
      <c r="G92" s="44"/>
      <c r="H92" s="154"/>
      <c r="I92" s="155" t="s">
        <v>63</v>
      </c>
      <c r="J92" s="156" t="s">
        <v>62</v>
      </c>
      <c r="K92" s="288"/>
      <c r="L92" s="289"/>
      <c r="M92" s="157" t="s">
        <v>267</v>
      </c>
      <c r="N92" s="158">
        <v>138586.29999999999</v>
      </c>
      <c r="O92" s="158">
        <v>114222.1</v>
      </c>
      <c r="P92" s="159">
        <f>N92</f>
        <v>138586.29999999999</v>
      </c>
      <c r="Q92" s="160">
        <v>170777.5</v>
      </c>
      <c r="R92" s="161">
        <v>167794.9</v>
      </c>
      <c r="S92" s="161">
        <v>168241.4</v>
      </c>
      <c r="T92" s="285"/>
      <c r="U92" s="285"/>
      <c r="V92" s="285"/>
      <c r="W92" s="286"/>
      <c r="X92" s="21">
        <v>0</v>
      </c>
      <c r="Y92" s="20">
        <v>0</v>
      </c>
      <c r="Z92" s="19"/>
      <c r="AA92" s="13" t="s">
        <v>1</v>
      </c>
    </row>
    <row r="93" spans="1:29" ht="42.75" customHeight="1" x14ac:dyDescent="0.2">
      <c r="A93" s="18"/>
      <c r="B93" s="287" t="s">
        <v>61</v>
      </c>
      <c r="C93" s="287"/>
      <c r="D93" s="287"/>
      <c r="E93" s="287"/>
      <c r="F93" s="22" t="s">
        <v>60</v>
      </c>
      <c r="G93" s="44"/>
      <c r="H93" s="154"/>
      <c r="I93" s="155" t="s">
        <v>59</v>
      </c>
      <c r="J93" s="156" t="s">
        <v>58</v>
      </c>
      <c r="K93" s="288"/>
      <c r="L93" s="289"/>
      <c r="M93" s="157" t="s">
        <v>267</v>
      </c>
      <c r="N93" s="158">
        <v>466.7</v>
      </c>
      <c r="O93" s="158">
        <v>342</v>
      </c>
      <c r="P93" s="159">
        <f t="shared" ref="P93:P110" si="34">N93</f>
        <v>466.7</v>
      </c>
      <c r="Q93" s="160">
        <v>544.29999999999995</v>
      </c>
      <c r="R93" s="161">
        <v>544.29999999999995</v>
      </c>
      <c r="S93" s="161">
        <v>544.29999999999995</v>
      </c>
      <c r="T93" s="285"/>
      <c r="U93" s="285"/>
      <c r="V93" s="285"/>
      <c r="W93" s="286"/>
      <c r="X93" s="21">
        <v>0</v>
      </c>
      <c r="Y93" s="20">
        <v>0</v>
      </c>
      <c r="Z93" s="19"/>
      <c r="AA93" s="13" t="s">
        <v>1</v>
      </c>
    </row>
    <row r="94" spans="1:29" ht="32.25" customHeight="1" x14ac:dyDescent="0.2">
      <c r="A94" s="18"/>
      <c r="B94" s="287" t="s">
        <v>57</v>
      </c>
      <c r="C94" s="287"/>
      <c r="D94" s="287"/>
      <c r="E94" s="287"/>
      <c r="F94" s="22" t="s">
        <v>56</v>
      </c>
      <c r="G94" s="44"/>
      <c r="H94" s="154"/>
      <c r="I94" s="155" t="s">
        <v>55</v>
      </c>
      <c r="J94" s="156" t="s">
        <v>54</v>
      </c>
      <c r="K94" s="288"/>
      <c r="L94" s="289"/>
      <c r="M94" s="157" t="s">
        <v>267</v>
      </c>
      <c r="N94" s="158">
        <v>682.6</v>
      </c>
      <c r="O94" s="158">
        <v>512.1</v>
      </c>
      <c r="P94" s="159">
        <f t="shared" si="34"/>
        <v>682.6</v>
      </c>
      <c r="Q94" s="160">
        <v>723.1</v>
      </c>
      <c r="R94" s="161">
        <v>751.1</v>
      </c>
      <c r="S94" s="161">
        <v>783.7</v>
      </c>
      <c r="T94" s="285"/>
      <c r="U94" s="285"/>
      <c r="V94" s="285"/>
      <c r="W94" s="286"/>
      <c r="X94" s="21">
        <v>0</v>
      </c>
      <c r="Y94" s="20">
        <v>0</v>
      </c>
      <c r="Z94" s="19"/>
      <c r="AA94" s="13" t="s">
        <v>1</v>
      </c>
    </row>
    <row r="95" spans="1:29" ht="73.5" customHeight="1" x14ac:dyDescent="0.2">
      <c r="A95" s="18"/>
      <c r="B95" s="287" t="s">
        <v>53</v>
      </c>
      <c r="C95" s="287"/>
      <c r="D95" s="287"/>
      <c r="E95" s="287"/>
      <c r="F95" s="22" t="s">
        <v>52</v>
      </c>
      <c r="G95" s="44"/>
      <c r="H95" s="154"/>
      <c r="I95" s="155" t="s">
        <v>51</v>
      </c>
      <c r="J95" s="156" t="s">
        <v>50</v>
      </c>
      <c r="K95" s="288"/>
      <c r="L95" s="289"/>
      <c r="M95" s="157" t="s">
        <v>267</v>
      </c>
      <c r="N95" s="158">
        <v>466.7</v>
      </c>
      <c r="O95" s="158">
        <v>104.2</v>
      </c>
      <c r="P95" s="159">
        <f t="shared" si="34"/>
        <v>466.7</v>
      </c>
      <c r="Q95" s="160">
        <v>544.29999999999995</v>
      </c>
      <c r="R95" s="161">
        <v>544.29999999999995</v>
      </c>
      <c r="S95" s="161">
        <v>544.29999999999995</v>
      </c>
      <c r="T95" s="285"/>
      <c r="U95" s="285"/>
      <c r="V95" s="285"/>
      <c r="W95" s="286"/>
      <c r="X95" s="21">
        <v>0</v>
      </c>
      <c r="Y95" s="20">
        <v>0</v>
      </c>
      <c r="Z95" s="19"/>
      <c r="AA95" s="13" t="s">
        <v>1</v>
      </c>
    </row>
    <row r="96" spans="1:29" ht="94.5" customHeight="1" x14ac:dyDescent="0.2">
      <c r="A96" s="18"/>
      <c r="B96" s="287" t="s">
        <v>49</v>
      </c>
      <c r="C96" s="287"/>
      <c r="D96" s="287"/>
      <c r="E96" s="287"/>
      <c r="F96" s="22" t="s">
        <v>48</v>
      </c>
      <c r="G96" s="44"/>
      <c r="H96" s="154"/>
      <c r="I96" s="155" t="s">
        <v>47</v>
      </c>
      <c r="J96" s="156" t="s">
        <v>46</v>
      </c>
      <c r="K96" s="288"/>
      <c r="L96" s="289"/>
      <c r="M96" s="157" t="s">
        <v>267</v>
      </c>
      <c r="N96" s="158">
        <v>466.7</v>
      </c>
      <c r="O96" s="158">
        <v>361.9</v>
      </c>
      <c r="P96" s="159">
        <f t="shared" si="34"/>
        <v>466.7</v>
      </c>
      <c r="Q96" s="160">
        <v>544.29999999999995</v>
      </c>
      <c r="R96" s="161">
        <v>544.29999999999995</v>
      </c>
      <c r="S96" s="161">
        <v>544.29999999999995</v>
      </c>
      <c r="T96" s="285"/>
      <c r="U96" s="285"/>
      <c r="V96" s="285"/>
      <c r="W96" s="286"/>
      <c r="X96" s="21">
        <v>0</v>
      </c>
      <c r="Y96" s="20">
        <v>0</v>
      </c>
      <c r="Z96" s="19"/>
      <c r="AA96" s="13" t="s">
        <v>1</v>
      </c>
    </row>
    <row r="97" spans="1:29" ht="60.75" hidden="1" customHeight="1" x14ac:dyDescent="0.2">
      <c r="A97" s="18"/>
      <c r="B97" s="287" t="s">
        <v>45</v>
      </c>
      <c r="C97" s="287"/>
      <c r="D97" s="287"/>
      <c r="E97" s="287"/>
      <c r="F97" s="22" t="s">
        <v>44</v>
      </c>
      <c r="G97" s="44"/>
      <c r="H97" s="154"/>
      <c r="I97" s="155" t="s">
        <v>43</v>
      </c>
      <c r="J97" s="156" t="s">
        <v>42</v>
      </c>
      <c r="K97" s="288"/>
      <c r="L97" s="289"/>
      <c r="M97" s="157" t="s">
        <v>267</v>
      </c>
      <c r="N97" s="158"/>
      <c r="O97" s="158"/>
      <c r="P97" s="159">
        <f t="shared" si="34"/>
        <v>0</v>
      </c>
      <c r="Q97" s="160"/>
      <c r="R97" s="161"/>
      <c r="S97" s="161"/>
      <c r="T97" s="285"/>
      <c r="U97" s="285"/>
      <c r="V97" s="285"/>
      <c r="W97" s="286"/>
      <c r="X97" s="21">
        <v>0</v>
      </c>
      <c r="Y97" s="20">
        <v>0</v>
      </c>
      <c r="Z97" s="19"/>
      <c r="AA97" s="13" t="s">
        <v>1</v>
      </c>
    </row>
    <row r="98" spans="1:29" ht="85.5" hidden="1" customHeight="1" x14ac:dyDescent="0.2">
      <c r="A98" s="18"/>
      <c r="B98" s="287" t="s">
        <v>41</v>
      </c>
      <c r="C98" s="287"/>
      <c r="D98" s="287"/>
      <c r="E98" s="287"/>
      <c r="F98" s="22" t="s">
        <v>40</v>
      </c>
      <c r="G98" s="44"/>
      <c r="H98" s="154"/>
      <c r="I98" s="155" t="s">
        <v>39</v>
      </c>
      <c r="J98" s="156" t="s">
        <v>38</v>
      </c>
      <c r="K98" s="288"/>
      <c r="L98" s="289"/>
      <c r="M98" s="157" t="s">
        <v>267</v>
      </c>
      <c r="N98" s="158"/>
      <c r="O98" s="158"/>
      <c r="P98" s="159">
        <f t="shared" si="34"/>
        <v>0</v>
      </c>
      <c r="Q98" s="160"/>
      <c r="R98" s="161"/>
      <c r="S98" s="161"/>
      <c r="T98" s="285"/>
      <c r="U98" s="285"/>
      <c r="V98" s="285"/>
      <c r="W98" s="286"/>
      <c r="X98" s="21">
        <v>0</v>
      </c>
      <c r="Y98" s="20">
        <v>0</v>
      </c>
      <c r="Z98" s="19"/>
      <c r="AA98" s="13" t="s">
        <v>1</v>
      </c>
    </row>
    <row r="99" spans="1:29" ht="90.75" customHeight="1" x14ac:dyDescent="0.2">
      <c r="A99" s="18"/>
      <c r="B99" s="287" t="s">
        <v>37</v>
      </c>
      <c r="C99" s="287"/>
      <c r="D99" s="287"/>
      <c r="E99" s="287"/>
      <c r="F99" s="22" t="s">
        <v>36</v>
      </c>
      <c r="G99" s="44"/>
      <c r="H99" s="154"/>
      <c r="I99" s="155" t="s">
        <v>35</v>
      </c>
      <c r="J99" s="156" t="s">
        <v>34</v>
      </c>
      <c r="K99" s="288"/>
      <c r="L99" s="289"/>
      <c r="M99" s="157" t="s">
        <v>267</v>
      </c>
      <c r="N99" s="158">
        <v>42.5</v>
      </c>
      <c r="O99" s="158">
        <v>27.1</v>
      </c>
      <c r="P99" s="159">
        <f t="shared" si="34"/>
        <v>42.5</v>
      </c>
      <c r="Q99" s="160">
        <v>29.5</v>
      </c>
      <c r="R99" s="161">
        <v>30.6</v>
      </c>
      <c r="S99" s="161">
        <v>31.8</v>
      </c>
      <c r="T99" s="285"/>
      <c r="U99" s="285"/>
      <c r="V99" s="285"/>
      <c r="W99" s="286"/>
      <c r="X99" s="21">
        <v>0</v>
      </c>
      <c r="Y99" s="20">
        <v>0</v>
      </c>
      <c r="Z99" s="19"/>
      <c r="AA99" s="13" t="s">
        <v>1</v>
      </c>
    </row>
    <row r="100" spans="1:29" ht="81" customHeight="1" x14ac:dyDescent="0.2">
      <c r="A100" s="18"/>
      <c r="B100" s="287" t="s">
        <v>33</v>
      </c>
      <c r="C100" s="287"/>
      <c r="D100" s="287"/>
      <c r="E100" s="287"/>
      <c r="F100" s="22" t="s">
        <v>32</v>
      </c>
      <c r="G100" s="44"/>
      <c r="H100" s="154"/>
      <c r="I100" s="155" t="s">
        <v>31</v>
      </c>
      <c r="J100" s="156" t="s">
        <v>30</v>
      </c>
      <c r="K100" s="288"/>
      <c r="L100" s="289"/>
      <c r="M100" s="157" t="s">
        <v>267</v>
      </c>
      <c r="N100" s="158">
        <v>665</v>
      </c>
      <c r="O100" s="158">
        <v>508.4</v>
      </c>
      <c r="P100" s="159">
        <f t="shared" si="34"/>
        <v>665</v>
      </c>
      <c r="Q100" s="160">
        <v>975.2</v>
      </c>
      <c r="R100" s="161">
        <v>975.2</v>
      </c>
      <c r="S100" s="161">
        <v>975.2</v>
      </c>
      <c r="T100" s="285"/>
      <c r="U100" s="285"/>
      <c r="V100" s="285"/>
      <c r="W100" s="286"/>
      <c r="X100" s="21">
        <v>0</v>
      </c>
      <c r="Y100" s="20">
        <v>0</v>
      </c>
      <c r="Z100" s="19"/>
      <c r="AA100" s="13" t="s">
        <v>1</v>
      </c>
    </row>
    <row r="101" spans="1:29" ht="70.5" hidden="1" customHeight="1" x14ac:dyDescent="0.2">
      <c r="A101" s="18"/>
      <c r="B101" s="287" t="s">
        <v>29</v>
      </c>
      <c r="C101" s="287"/>
      <c r="D101" s="287"/>
      <c r="E101" s="287"/>
      <c r="F101" s="22" t="s">
        <v>28</v>
      </c>
      <c r="G101" s="44"/>
      <c r="H101" s="154"/>
      <c r="I101" s="155" t="s">
        <v>27</v>
      </c>
      <c r="J101" s="156" t="s">
        <v>26</v>
      </c>
      <c r="K101" s="288"/>
      <c r="L101" s="289"/>
      <c r="M101" s="157" t="s">
        <v>267</v>
      </c>
      <c r="N101" s="158"/>
      <c r="O101" s="158"/>
      <c r="P101" s="159">
        <f t="shared" si="34"/>
        <v>0</v>
      </c>
      <c r="Q101" s="160"/>
      <c r="R101" s="161"/>
      <c r="S101" s="161"/>
      <c r="T101" s="285"/>
      <c r="U101" s="285"/>
      <c r="V101" s="285"/>
      <c r="W101" s="286"/>
      <c r="X101" s="21">
        <v>0</v>
      </c>
      <c r="Y101" s="20">
        <v>0</v>
      </c>
      <c r="Z101" s="19"/>
      <c r="AA101" s="13" t="s">
        <v>1</v>
      </c>
      <c r="AB101" s="85"/>
      <c r="AC101" s="85"/>
    </row>
    <row r="102" spans="1:29" ht="69.75" hidden="1" customHeight="1" x14ac:dyDescent="0.2">
      <c r="A102" s="18"/>
      <c r="B102" s="287" t="s">
        <v>25</v>
      </c>
      <c r="C102" s="287"/>
      <c r="D102" s="287"/>
      <c r="E102" s="287"/>
      <c r="F102" s="22" t="s">
        <v>24</v>
      </c>
      <c r="G102" s="44"/>
      <c r="H102" s="154"/>
      <c r="I102" s="155" t="s">
        <v>23</v>
      </c>
      <c r="J102" s="156" t="s">
        <v>22</v>
      </c>
      <c r="K102" s="288"/>
      <c r="L102" s="289"/>
      <c r="M102" s="157" t="s">
        <v>267</v>
      </c>
      <c r="N102" s="158"/>
      <c r="O102" s="158"/>
      <c r="P102" s="159">
        <f t="shared" si="34"/>
        <v>0</v>
      </c>
      <c r="Q102" s="160"/>
      <c r="R102" s="161"/>
      <c r="S102" s="161"/>
      <c r="T102" s="285"/>
      <c r="U102" s="285"/>
      <c r="V102" s="285"/>
      <c r="W102" s="286"/>
      <c r="X102" s="21">
        <v>0</v>
      </c>
      <c r="Y102" s="20">
        <v>0</v>
      </c>
      <c r="Z102" s="19"/>
      <c r="AA102" s="13" t="s">
        <v>1</v>
      </c>
      <c r="AB102" s="85"/>
      <c r="AC102" s="85"/>
    </row>
    <row r="103" spans="1:29" ht="57" customHeight="1" x14ac:dyDescent="0.2">
      <c r="A103" s="18"/>
      <c r="B103" s="287" t="s">
        <v>21</v>
      </c>
      <c r="C103" s="287"/>
      <c r="D103" s="287"/>
      <c r="E103" s="287"/>
      <c r="F103" s="22" t="s">
        <v>20</v>
      </c>
      <c r="G103" s="44"/>
      <c r="H103" s="154"/>
      <c r="I103" s="155" t="s">
        <v>19</v>
      </c>
      <c r="J103" s="156" t="s">
        <v>18</v>
      </c>
      <c r="K103" s="288"/>
      <c r="L103" s="289"/>
      <c r="M103" s="157" t="s">
        <v>267</v>
      </c>
      <c r="N103" s="158">
        <v>1621.5</v>
      </c>
      <c r="O103" s="158">
        <v>945.9</v>
      </c>
      <c r="P103" s="159">
        <f t="shared" si="34"/>
        <v>1621.5</v>
      </c>
      <c r="Q103" s="160">
        <v>1636.8</v>
      </c>
      <c r="R103" s="161">
        <v>1636.8</v>
      </c>
      <c r="S103" s="161">
        <v>1636.8</v>
      </c>
      <c r="T103" s="285"/>
      <c r="U103" s="285"/>
      <c r="V103" s="285"/>
      <c r="W103" s="286"/>
      <c r="X103" s="21">
        <v>0</v>
      </c>
      <c r="Y103" s="20">
        <v>0</v>
      </c>
      <c r="Z103" s="19"/>
      <c r="AA103" s="13" t="s">
        <v>1</v>
      </c>
    </row>
    <row r="104" spans="1:29" ht="57.75" customHeight="1" x14ac:dyDescent="0.2">
      <c r="A104" s="18"/>
      <c r="B104" s="287" t="s">
        <v>17</v>
      </c>
      <c r="C104" s="287"/>
      <c r="D104" s="287"/>
      <c r="E104" s="287"/>
      <c r="F104" s="22" t="s">
        <v>16</v>
      </c>
      <c r="G104" s="44"/>
      <c r="H104" s="154"/>
      <c r="I104" s="155" t="s">
        <v>15</v>
      </c>
      <c r="J104" s="156" t="s">
        <v>14</v>
      </c>
      <c r="K104" s="288"/>
      <c r="L104" s="289"/>
      <c r="M104" s="157" t="s">
        <v>267</v>
      </c>
      <c r="N104" s="158">
        <v>164.5</v>
      </c>
      <c r="O104" s="158">
        <v>35.5</v>
      </c>
      <c r="P104" s="159">
        <f t="shared" si="34"/>
        <v>164.5</v>
      </c>
      <c r="Q104" s="160">
        <v>71.3</v>
      </c>
      <c r="R104" s="161">
        <v>71.3</v>
      </c>
      <c r="S104" s="161">
        <v>71.3</v>
      </c>
      <c r="T104" s="285"/>
      <c r="U104" s="285"/>
      <c r="V104" s="285"/>
      <c r="W104" s="286"/>
      <c r="X104" s="21">
        <v>0</v>
      </c>
      <c r="Y104" s="20">
        <v>0</v>
      </c>
      <c r="Z104" s="19"/>
      <c r="AA104" s="13" t="s">
        <v>1</v>
      </c>
    </row>
    <row r="105" spans="1:29" ht="128.25" customHeight="1" x14ac:dyDescent="0.2">
      <c r="A105" s="18"/>
      <c r="B105" s="287" t="s">
        <v>13</v>
      </c>
      <c r="C105" s="287"/>
      <c r="D105" s="287"/>
      <c r="E105" s="287"/>
      <c r="F105" s="22" t="s">
        <v>12</v>
      </c>
      <c r="G105" s="44"/>
      <c r="H105" s="154"/>
      <c r="I105" s="155" t="s">
        <v>11</v>
      </c>
      <c r="J105" s="156" t="s">
        <v>10</v>
      </c>
      <c r="K105" s="288"/>
      <c r="L105" s="289"/>
      <c r="M105" s="157" t="s">
        <v>267</v>
      </c>
      <c r="N105" s="158">
        <v>60.6</v>
      </c>
      <c r="O105" s="158">
        <v>39.299999999999997</v>
      </c>
      <c r="P105" s="159">
        <f t="shared" si="34"/>
        <v>60.6</v>
      </c>
      <c r="Q105" s="160">
        <v>63.4</v>
      </c>
      <c r="R105" s="161">
        <v>65.7</v>
      </c>
      <c r="S105" s="161">
        <v>68.2</v>
      </c>
      <c r="T105" s="285"/>
      <c r="U105" s="285"/>
      <c r="V105" s="285"/>
      <c r="W105" s="286"/>
      <c r="X105" s="21">
        <v>0</v>
      </c>
      <c r="Y105" s="20">
        <v>0</v>
      </c>
      <c r="Z105" s="19"/>
      <c r="AA105" s="13" t="s">
        <v>1</v>
      </c>
    </row>
    <row r="106" spans="1:29" ht="60.75" customHeight="1" x14ac:dyDescent="0.2">
      <c r="A106" s="18"/>
      <c r="B106" s="287" t="s">
        <v>9</v>
      </c>
      <c r="C106" s="287"/>
      <c r="D106" s="287"/>
      <c r="E106" s="287"/>
      <c r="F106" s="22" t="s">
        <v>8</v>
      </c>
      <c r="G106" s="44"/>
      <c r="H106" s="154"/>
      <c r="I106" s="155" t="s">
        <v>7</v>
      </c>
      <c r="J106" s="156" t="s">
        <v>6</v>
      </c>
      <c r="K106" s="288"/>
      <c r="L106" s="289"/>
      <c r="M106" s="157" t="s">
        <v>267</v>
      </c>
      <c r="N106" s="158">
        <v>23083</v>
      </c>
      <c r="O106" s="158">
        <v>18323.900000000001</v>
      </c>
      <c r="P106" s="159">
        <f t="shared" si="34"/>
        <v>23083</v>
      </c>
      <c r="Q106" s="160">
        <v>25220.799999999999</v>
      </c>
      <c r="R106" s="161">
        <v>25220.799999999999</v>
      </c>
      <c r="S106" s="161">
        <v>25220.799999999999</v>
      </c>
      <c r="T106" s="285"/>
      <c r="U106" s="285"/>
      <c r="V106" s="285"/>
      <c r="W106" s="286"/>
      <c r="X106" s="21">
        <v>0</v>
      </c>
      <c r="Y106" s="20">
        <v>0</v>
      </c>
      <c r="Z106" s="19"/>
      <c r="AA106" s="13" t="s">
        <v>1</v>
      </c>
    </row>
    <row r="107" spans="1:29" ht="81" customHeight="1" x14ac:dyDescent="0.2">
      <c r="A107" s="18"/>
      <c r="B107" s="287" t="s">
        <v>5</v>
      </c>
      <c r="C107" s="287"/>
      <c r="D107" s="287"/>
      <c r="E107" s="287"/>
      <c r="F107" s="22" t="s">
        <v>4</v>
      </c>
      <c r="G107" s="44"/>
      <c r="H107" s="154"/>
      <c r="I107" s="155" t="s">
        <v>315</v>
      </c>
      <c r="J107" s="156" t="s">
        <v>316</v>
      </c>
      <c r="K107" s="288"/>
      <c r="L107" s="289"/>
      <c r="M107" s="157" t="s">
        <v>267</v>
      </c>
      <c r="N107" s="158">
        <v>777.7</v>
      </c>
      <c r="O107" s="158">
        <v>0</v>
      </c>
      <c r="P107" s="159">
        <f t="shared" si="34"/>
        <v>777.7</v>
      </c>
      <c r="Q107" s="160">
        <v>594.70000000000005</v>
      </c>
      <c r="R107" s="161">
        <v>594.70000000000005</v>
      </c>
      <c r="S107" s="161">
        <v>594.70000000000005</v>
      </c>
      <c r="T107" s="285"/>
      <c r="U107" s="285"/>
      <c r="V107" s="285"/>
      <c r="W107" s="286"/>
      <c r="X107" s="21">
        <v>0</v>
      </c>
      <c r="Y107" s="20">
        <v>0</v>
      </c>
      <c r="Z107" s="19"/>
      <c r="AA107" s="13" t="s">
        <v>1</v>
      </c>
    </row>
    <row r="108" spans="1:29" ht="81" customHeight="1" x14ac:dyDescent="0.2">
      <c r="A108" s="18"/>
      <c r="B108" s="144"/>
      <c r="C108" s="144"/>
      <c r="D108" s="144"/>
      <c r="E108" s="144"/>
      <c r="F108" s="145"/>
      <c r="G108" s="44"/>
      <c r="H108" s="154"/>
      <c r="I108" s="164" t="s">
        <v>305</v>
      </c>
      <c r="J108" s="165" t="s">
        <v>289</v>
      </c>
      <c r="K108" s="166"/>
      <c r="L108" s="167"/>
      <c r="M108" s="157" t="s">
        <v>267</v>
      </c>
      <c r="N108" s="168">
        <v>0.7</v>
      </c>
      <c r="O108" s="168">
        <v>0</v>
      </c>
      <c r="P108" s="159">
        <f t="shared" si="34"/>
        <v>0.7</v>
      </c>
      <c r="Q108" s="160">
        <v>1.1000000000000001</v>
      </c>
      <c r="R108" s="169">
        <v>6.8</v>
      </c>
      <c r="S108" s="169">
        <v>2</v>
      </c>
      <c r="T108" s="146"/>
      <c r="U108" s="146"/>
      <c r="V108" s="146"/>
      <c r="W108" s="147"/>
      <c r="X108" s="148"/>
      <c r="Y108" s="149"/>
      <c r="Z108" s="150"/>
      <c r="AA108" s="13"/>
    </row>
    <row r="109" spans="1:29" ht="60.75" customHeight="1" x14ac:dyDescent="0.2">
      <c r="A109" s="18"/>
      <c r="B109" s="144"/>
      <c r="C109" s="144"/>
      <c r="D109" s="144"/>
      <c r="E109" s="144"/>
      <c r="F109" s="145"/>
      <c r="G109" s="44"/>
      <c r="H109" s="154"/>
      <c r="I109" s="164" t="s">
        <v>306</v>
      </c>
      <c r="J109" s="165" t="s">
        <v>290</v>
      </c>
      <c r="K109" s="166"/>
      <c r="L109" s="167"/>
      <c r="M109" s="157" t="s">
        <v>267</v>
      </c>
      <c r="N109" s="168">
        <v>14991.7</v>
      </c>
      <c r="O109" s="168">
        <v>8452.5</v>
      </c>
      <c r="P109" s="159">
        <f t="shared" si="34"/>
        <v>14991.7</v>
      </c>
      <c r="Q109" s="160">
        <v>0</v>
      </c>
      <c r="R109" s="169">
        <v>0</v>
      </c>
      <c r="S109" s="169">
        <v>0</v>
      </c>
      <c r="T109" s="146"/>
      <c r="U109" s="146"/>
      <c r="V109" s="146"/>
      <c r="W109" s="147"/>
      <c r="X109" s="148"/>
      <c r="Y109" s="149"/>
      <c r="Z109" s="150"/>
      <c r="AA109" s="13"/>
    </row>
    <row r="110" spans="1:29" ht="118.5" customHeight="1" x14ac:dyDescent="0.2">
      <c r="A110" s="18"/>
      <c r="B110" s="144"/>
      <c r="C110" s="144"/>
      <c r="D110" s="144"/>
      <c r="E110" s="144"/>
      <c r="F110" s="145"/>
      <c r="G110" s="44"/>
      <c r="H110" s="154"/>
      <c r="I110" s="164" t="s">
        <v>335</v>
      </c>
      <c r="J110" s="165" t="s">
        <v>336</v>
      </c>
      <c r="K110" s="204"/>
      <c r="L110" s="205"/>
      <c r="M110" s="157" t="s">
        <v>267</v>
      </c>
      <c r="N110" s="168">
        <v>63.7</v>
      </c>
      <c r="O110" s="168">
        <v>26.5</v>
      </c>
      <c r="P110" s="159">
        <f t="shared" si="34"/>
        <v>63.7</v>
      </c>
      <c r="Q110" s="206">
        <v>22.4</v>
      </c>
      <c r="R110" s="169">
        <v>22.4</v>
      </c>
      <c r="S110" s="169">
        <v>22.4</v>
      </c>
      <c r="T110" s="146"/>
      <c r="U110" s="146"/>
      <c r="V110" s="146"/>
      <c r="W110" s="147"/>
      <c r="X110" s="148"/>
      <c r="Y110" s="149"/>
      <c r="Z110" s="150"/>
      <c r="AA110" s="13"/>
    </row>
    <row r="111" spans="1:29" ht="17.25" customHeight="1" x14ac:dyDescent="0.2">
      <c r="A111" s="18"/>
      <c r="B111" s="144"/>
      <c r="C111" s="144"/>
      <c r="D111" s="144"/>
      <c r="E111" s="144"/>
      <c r="F111" s="145"/>
      <c r="G111" s="44"/>
      <c r="H111" s="106"/>
      <c r="I111" s="151"/>
      <c r="J111" s="280" t="s">
        <v>281</v>
      </c>
      <c r="K111" s="281"/>
      <c r="L111" s="282"/>
      <c r="M111" s="99"/>
      <c r="N111" s="283">
        <f>SUM(N112:N121)+N122+N123+N124+N125+N126+N127+N128</f>
        <v>17152.2</v>
      </c>
      <c r="O111" s="152">
        <f>O112+O113+O114+O115+O118+O119+O120+O121+O117+O122+O123+O124+O125+O126+O127+O128</f>
        <v>12983.9</v>
      </c>
      <c r="P111" s="152">
        <f>P112+P113+P114+P115+P118+P119+P120+P121+P117+P122+P123+P124+P125+P126+P127+P128</f>
        <v>17152.2</v>
      </c>
      <c r="Q111" s="152">
        <f>Q112+Q113+Q114+Q115+Q118+Q119+Q120+Q121+Q127+Q128</f>
        <v>9256.9000000000015</v>
      </c>
      <c r="R111" s="152">
        <f t="shared" ref="R111:S111" si="35">R112+R113+R114+R115+R118+R119+R120+R121+R127+R128</f>
        <v>7891.5999999999995</v>
      </c>
      <c r="S111" s="152">
        <f t="shared" si="35"/>
        <v>7838.0000000000009</v>
      </c>
      <c r="T111" s="146"/>
      <c r="U111" s="146"/>
      <c r="V111" s="146"/>
      <c r="W111" s="147"/>
      <c r="X111" s="148"/>
      <c r="Y111" s="149"/>
      <c r="Z111" s="150"/>
      <c r="AA111" s="13"/>
    </row>
    <row r="112" spans="1:29" ht="104.25" customHeight="1" thickBot="1" x14ac:dyDescent="0.25">
      <c r="A112" s="18"/>
      <c r="B112" s="290" t="s">
        <v>3</v>
      </c>
      <c r="C112" s="290"/>
      <c r="D112" s="290"/>
      <c r="E112" s="290"/>
      <c r="F112" s="17" t="s">
        <v>2</v>
      </c>
      <c r="G112" s="44"/>
      <c r="H112" s="178"/>
      <c r="I112" s="164" t="s">
        <v>357</v>
      </c>
      <c r="J112" s="165" t="s">
        <v>358</v>
      </c>
      <c r="K112" s="291"/>
      <c r="L112" s="292"/>
      <c r="M112" s="179" t="s">
        <v>267</v>
      </c>
      <c r="N112" s="168">
        <v>2698.6</v>
      </c>
      <c r="O112" s="168">
        <v>1644.8</v>
      </c>
      <c r="P112" s="180">
        <f>N112</f>
        <v>2698.6</v>
      </c>
      <c r="Q112" s="181">
        <v>2806.5</v>
      </c>
      <c r="R112" s="169">
        <v>2918.8</v>
      </c>
      <c r="S112" s="169">
        <v>3035.6</v>
      </c>
      <c r="T112" s="293"/>
      <c r="U112" s="293"/>
      <c r="V112" s="293"/>
      <c r="W112" s="294"/>
      <c r="X112" s="16">
        <v>0</v>
      </c>
      <c r="Y112" s="15">
        <v>0</v>
      </c>
      <c r="Z112" s="14"/>
      <c r="AA112" s="13" t="s">
        <v>1</v>
      </c>
    </row>
    <row r="113" spans="1:27" ht="89.25" customHeight="1" x14ac:dyDescent="0.2">
      <c r="A113" s="18"/>
      <c r="B113" s="170"/>
      <c r="C113" s="170"/>
      <c r="D113" s="170"/>
      <c r="E113" s="170"/>
      <c r="F113" s="170"/>
      <c r="G113" s="171"/>
      <c r="H113" s="154"/>
      <c r="I113" s="182" t="s">
        <v>359</v>
      </c>
      <c r="J113" s="154" t="s">
        <v>360</v>
      </c>
      <c r="K113" s="162"/>
      <c r="L113" s="162"/>
      <c r="M113" s="183" t="s">
        <v>267</v>
      </c>
      <c r="N113" s="159">
        <v>1700</v>
      </c>
      <c r="O113" s="159">
        <v>810</v>
      </c>
      <c r="P113" s="180">
        <f t="shared" ref="P113:P128" si="36">N113</f>
        <v>1700</v>
      </c>
      <c r="Q113" s="160">
        <v>1700</v>
      </c>
      <c r="R113" s="184">
        <v>1700</v>
      </c>
      <c r="S113" s="184">
        <v>1500</v>
      </c>
      <c r="T113" s="172"/>
      <c r="U113" s="172"/>
      <c r="V113" s="172"/>
      <c r="W113" s="173"/>
      <c r="X113" s="174"/>
      <c r="Y113" s="175"/>
      <c r="Z113" s="176"/>
      <c r="AA113" s="177"/>
    </row>
    <row r="114" spans="1:27" ht="93.75" customHeight="1" x14ac:dyDescent="0.2">
      <c r="A114" s="18"/>
      <c r="B114" s="170"/>
      <c r="C114" s="170"/>
      <c r="D114" s="170"/>
      <c r="E114" s="170"/>
      <c r="F114" s="170"/>
      <c r="G114" s="171"/>
      <c r="H114" s="154"/>
      <c r="I114" s="182" t="s">
        <v>361</v>
      </c>
      <c r="J114" s="154" t="s">
        <v>362</v>
      </c>
      <c r="K114" s="162"/>
      <c r="L114" s="162"/>
      <c r="M114" s="183" t="s">
        <v>267</v>
      </c>
      <c r="N114" s="159">
        <v>750</v>
      </c>
      <c r="O114" s="159">
        <v>562.5</v>
      </c>
      <c r="P114" s="180">
        <f t="shared" si="36"/>
        <v>750</v>
      </c>
      <c r="Q114" s="160">
        <v>500</v>
      </c>
      <c r="R114" s="184">
        <v>300</v>
      </c>
      <c r="S114" s="184">
        <v>300</v>
      </c>
      <c r="T114" s="172"/>
      <c r="U114" s="172"/>
      <c r="V114" s="172"/>
      <c r="W114" s="173"/>
      <c r="X114" s="174"/>
      <c r="Y114" s="175"/>
      <c r="Z114" s="176"/>
      <c r="AA114" s="177"/>
    </row>
    <row r="115" spans="1:27" ht="137.25" customHeight="1" x14ac:dyDescent="0.2">
      <c r="A115" s="18"/>
      <c r="B115" s="170"/>
      <c r="C115" s="170"/>
      <c r="D115" s="170"/>
      <c r="E115" s="170"/>
      <c r="F115" s="170"/>
      <c r="G115" s="171"/>
      <c r="H115" s="154"/>
      <c r="I115" s="182" t="s">
        <v>363</v>
      </c>
      <c r="J115" s="154" t="s">
        <v>364</v>
      </c>
      <c r="K115" s="162"/>
      <c r="L115" s="162"/>
      <c r="M115" s="183" t="s">
        <v>267</v>
      </c>
      <c r="N115" s="159">
        <v>260.3</v>
      </c>
      <c r="O115" s="159">
        <v>0</v>
      </c>
      <c r="P115" s="180">
        <f t="shared" si="36"/>
        <v>260.3</v>
      </c>
      <c r="Q115" s="160"/>
      <c r="R115" s="184"/>
      <c r="S115" s="184"/>
      <c r="T115" s="172"/>
      <c r="U115" s="172"/>
      <c r="V115" s="172"/>
      <c r="W115" s="173"/>
      <c r="X115" s="174"/>
      <c r="Y115" s="175"/>
      <c r="Z115" s="176"/>
      <c r="AA115" s="177"/>
    </row>
    <row r="116" spans="1:27" ht="18" hidden="1" customHeight="1" x14ac:dyDescent="0.2">
      <c r="A116" s="18"/>
      <c r="B116" s="170"/>
      <c r="C116" s="170"/>
      <c r="D116" s="170"/>
      <c r="E116" s="170"/>
      <c r="F116" s="170"/>
      <c r="G116" s="171"/>
      <c r="H116" s="106"/>
      <c r="I116" s="135"/>
      <c r="J116" s="106" t="s">
        <v>294</v>
      </c>
      <c r="K116" s="136"/>
      <c r="L116" s="136"/>
      <c r="M116" s="183" t="s">
        <v>267</v>
      </c>
      <c r="N116" s="139"/>
      <c r="O116" s="139"/>
      <c r="P116" s="180">
        <f t="shared" si="36"/>
        <v>0</v>
      </c>
      <c r="Q116" s="139"/>
      <c r="R116" s="139"/>
      <c r="S116" s="139"/>
      <c r="T116" s="172"/>
      <c r="U116" s="172"/>
      <c r="V116" s="172"/>
      <c r="W116" s="173"/>
      <c r="X116" s="174"/>
      <c r="Y116" s="175"/>
      <c r="Z116" s="176"/>
      <c r="AA116" s="177"/>
    </row>
    <row r="117" spans="1:27" ht="96" customHeight="1" x14ac:dyDescent="0.2">
      <c r="A117" s="18"/>
      <c r="B117" s="170"/>
      <c r="C117" s="170"/>
      <c r="D117" s="170"/>
      <c r="E117" s="170"/>
      <c r="F117" s="170"/>
      <c r="G117" s="171"/>
      <c r="H117" s="154"/>
      <c r="I117" s="182" t="s">
        <v>346</v>
      </c>
      <c r="J117" s="255" t="s">
        <v>365</v>
      </c>
      <c r="K117" s="162"/>
      <c r="L117" s="162"/>
      <c r="M117" s="183" t="s">
        <v>267</v>
      </c>
      <c r="N117" s="159">
        <v>1007.6</v>
      </c>
      <c r="O117" s="159">
        <v>682.2</v>
      </c>
      <c r="P117" s="180">
        <f t="shared" si="36"/>
        <v>1007.6</v>
      </c>
      <c r="Q117" s="160"/>
      <c r="R117" s="184"/>
      <c r="S117" s="184"/>
      <c r="T117" s="172"/>
      <c r="U117" s="172"/>
      <c r="V117" s="172"/>
      <c r="W117" s="173"/>
      <c r="X117" s="174"/>
      <c r="Y117" s="175"/>
      <c r="Z117" s="176"/>
      <c r="AA117" s="177"/>
    </row>
    <row r="118" spans="1:27" ht="57.75" customHeight="1" x14ac:dyDescent="0.2">
      <c r="A118" s="207"/>
      <c r="B118" s="170"/>
      <c r="C118" s="170"/>
      <c r="D118" s="170"/>
      <c r="E118" s="170"/>
      <c r="F118" s="170"/>
      <c r="G118" s="171"/>
      <c r="H118" s="154"/>
      <c r="I118" s="182" t="s">
        <v>292</v>
      </c>
      <c r="J118" s="154" t="s">
        <v>293</v>
      </c>
      <c r="K118" s="208"/>
      <c r="L118" s="202"/>
      <c r="M118" s="183" t="s">
        <v>267</v>
      </c>
      <c r="N118" s="159">
        <v>400</v>
      </c>
      <c r="O118" s="159">
        <v>400</v>
      </c>
      <c r="P118" s="180">
        <f t="shared" si="36"/>
        <v>400</v>
      </c>
      <c r="Q118" s="160"/>
      <c r="R118" s="184"/>
      <c r="S118" s="184"/>
      <c r="T118" s="172"/>
      <c r="U118" s="172"/>
      <c r="V118" s="172"/>
      <c r="W118" s="173"/>
      <c r="X118" s="174"/>
      <c r="Y118" s="175"/>
      <c r="Z118" s="176"/>
      <c r="AA118" s="177"/>
    </row>
    <row r="119" spans="1:27" ht="68.25" customHeight="1" x14ac:dyDescent="0.2">
      <c r="A119" s="207"/>
      <c r="B119" s="170"/>
      <c r="C119" s="170"/>
      <c r="D119" s="170"/>
      <c r="E119" s="170"/>
      <c r="F119" s="170"/>
      <c r="G119" s="171"/>
      <c r="H119" s="154"/>
      <c r="I119" s="182" t="s">
        <v>291</v>
      </c>
      <c r="J119" s="154" t="s">
        <v>366</v>
      </c>
      <c r="K119" s="208"/>
      <c r="L119" s="202"/>
      <c r="M119" s="183" t="s">
        <v>267</v>
      </c>
      <c r="N119" s="159">
        <v>1078.5999999999999</v>
      </c>
      <c r="O119" s="159">
        <v>1078.5999999999999</v>
      </c>
      <c r="P119" s="180">
        <f t="shared" si="36"/>
        <v>1078.5999999999999</v>
      </c>
      <c r="Q119" s="160">
        <v>1078.5999999999999</v>
      </c>
      <c r="R119" s="184">
        <v>1078.5999999999999</v>
      </c>
      <c r="S119" s="184">
        <v>1078.5999999999999</v>
      </c>
      <c r="T119" s="172"/>
      <c r="U119" s="172"/>
      <c r="V119" s="172"/>
      <c r="W119" s="173"/>
      <c r="X119" s="174"/>
      <c r="Y119" s="175"/>
      <c r="Z119" s="176"/>
      <c r="AA119" s="177"/>
    </row>
    <row r="120" spans="1:27" ht="72" customHeight="1" x14ac:dyDescent="0.2">
      <c r="A120" s="207"/>
      <c r="B120" s="170"/>
      <c r="C120" s="170"/>
      <c r="D120" s="170"/>
      <c r="E120" s="170"/>
      <c r="F120" s="170"/>
      <c r="G120" s="171"/>
      <c r="H120" s="154"/>
      <c r="I120" s="182" t="s">
        <v>328</v>
      </c>
      <c r="J120" s="154" t="s">
        <v>367</v>
      </c>
      <c r="K120" s="208"/>
      <c r="L120" s="202"/>
      <c r="M120" s="183" t="s">
        <v>267</v>
      </c>
      <c r="N120" s="159">
        <v>1553</v>
      </c>
      <c r="O120" s="159">
        <v>1147.3</v>
      </c>
      <c r="P120" s="180">
        <f t="shared" si="36"/>
        <v>1553</v>
      </c>
      <c r="Q120" s="160">
        <v>1306</v>
      </c>
      <c r="R120" s="184"/>
      <c r="S120" s="184"/>
      <c r="T120" s="172"/>
      <c r="U120" s="172"/>
      <c r="V120" s="172"/>
      <c r="W120" s="173"/>
      <c r="X120" s="174"/>
      <c r="Y120" s="175"/>
      <c r="Z120" s="176"/>
      <c r="AA120" s="177"/>
    </row>
    <row r="121" spans="1:27" ht="86.25" customHeight="1" thickBot="1" x14ac:dyDescent="0.25">
      <c r="A121" s="207"/>
      <c r="B121" s="170"/>
      <c r="C121" s="170"/>
      <c r="D121" s="170"/>
      <c r="E121" s="170"/>
      <c r="F121" s="170"/>
      <c r="G121" s="171"/>
      <c r="H121" s="154"/>
      <c r="I121" s="182" t="s">
        <v>329</v>
      </c>
      <c r="J121" s="154" t="s">
        <v>368</v>
      </c>
      <c r="K121" s="208"/>
      <c r="L121" s="202"/>
      <c r="M121" s="183" t="s">
        <v>267</v>
      </c>
      <c r="N121" s="159">
        <v>2500</v>
      </c>
      <c r="O121" s="159">
        <v>2500</v>
      </c>
      <c r="P121" s="180">
        <f t="shared" si="36"/>
        <v>2500</v>
      </c>
      <c r="Q121" s="160"/>
      <c r="R121" s="184"/>
      <c r="S121" s="184"/>
      <c r="T121" s="172"/>
      <c r="U121" s="172"/>
      <c r="V121" s="172"/>
      <c r="W121" s="173"/>
      <c r="X121" s="174"/>
      <c r="Y121" s="175"/>
      <c r="Z121" s="176"/>
      <c r="AA121" s="177"/>
    </row>
    <row r="122" spans="1:27" s="254" customFormat="1" ht="60.75" customHeight="1" x14ac:dyDescent="0.2">
      <c r="A122" s="207"/>
      <c r="B122" s="170"/>
      <c r="C122" s="170"/>
      <c r="D122" s="170"/>
      <c r="E122" s="170"/>
      <c r="F122" s="170"/>
      <c r="G122" s="171"/>
      <c r="H122" s="154"/>
      <c r="I122" s="182" t="s">
        <v>369</v>
      </c>
      <c r="J122" s="263" t="s">
        <v>370</v>
      </c>
      <c r="K122" s="208"/>
      <c r="L122" s="253"/>
      <c r="M122" s="183" t="s">
        <v>267</v>
      </c>
      <c r="N122" s="159">
        <v>59.9</v>
      </c>
      <c r="O122" s="159">
        <v>59.9</v>
      </c>
      <c r="P122" s="180">
        <f t="shared" si="36"/>
        <v>59.9</v>
      </c>
      <c r="Q122" s="160"/>
      <c r="R122" s="184"/>
      <c r="S122" s="184"/>
      <c r="T122" s="172"/>
      <c r="U122" s="172"/>
      <c r="V122" s="172"/>
      <c r="W122" s="173"/>
      <c r="X122" s="174"/>
      <c r="Y122" s="175"/>
      <c r="Z122" s="176"/>
      <c r="AA122" s="177"/>
    </row>
    <row r="123" spans="1:27" s="254" customFormat="1" ht="90.75" customHeight="1" x14ac:dyDescent="0.2">
      <c r="A123" s="207"/>
      <c r="B123" s="170"/>
      <c r="C123" s="170"/>
      <c r="D123" s="170"/>
      <c r="E123" s="170"/>
      <c r="F123" s="170"/>
      <c r="G123" s="171"/>
      <c r="H123" s="154"/>
      <c r="I123" s="182" t="s">
        <v>347</v>
      </c>
      <c r="J123" s="264" t="s">
        <v>349</v>
      </c>
      <c r="K123" s="208"/>
      <c r="L123" s="256"/>
      <c r="M123" s="183" t="s">
        <v>267</v>
      </c>
      <c r="N123" s="159">
        <v>170</v>
      </c>
      <c r="O123" s="159">
        <v>0</v>
      </c>
      <c r="P123" s="180">
        <f t="shared" si="36"/>
        <v>170</v>
      </c>
      <c r="Q123" s="160"/>
      <c r="R123" s="184"/>
      <c r="S123" s="184"/>
      <c r="T123" s="172"/>
      <c r="U123" s="172"/>
      <c r="V123" s="172"/>
      <c r="W123" s="173"/>
      <c r="X123" s="174"/>
      <c r="Y123" s="175"/>
      <c r="Z123" s="176"/>
      <c r="AA123" s="177"/>
    </row>
    <row r="124" spans="1:27" s="254" customFormat="1" ht="60.75" customHeight="1" x14ac:dyDescent="0.2">
      <c r="A124" s="207"/>
      <c r="B124" s="170"/>
      <c r="C124" s="170"/>
      <c r="D124" s="170"/>
      <c r="E124" s="170"/>
      <c r="F124" s="170"/>
      <c r="G124" s="171"/>
      <c r="H124" s="154"/>
      <c r="I124" s="182" t="s">
        <v>348</v>
      </c>
      <c r="J124" s="264" t="s">
        <v>371</v>
      </c>
      <c r="K124" s="208"/>
      <c r="L124" s="256"/>
      <c r="M124" s="183" t="s">
        <v>267</v>
      </c>
      <c r="N124" s="159">
        <v>634.4</v>
      </c>
      <c r="O124" s="159">
        <v>430.3</v>
      </c>
      <c r="P124" s="180">
        <f t="shared" si="36"/>
        <v>634.4</v>
      </c>
      <c r="Q124" s="160"/>
      <c r="R124" s="184"/>
      <c r="S124" s="184"/>
      <c r="T124" s="172"/>
      <c r="U124" s="172"/>
      <c r="V124" s="172"/>
      <c r="W124" s="173"/>
      <c r="X124" s="174"/>
      <c r="Y124" s="175"/>
      <c r="Z124" s="176"/>
      <c r="AA124" s="177"/>
    </row>
    <row r="125" spans="1:27" s="254" customFormat="1" ht="60.75" customHeight="1" x14ac:dyDescent="0.2">
      <c r="A125" s="207"/>
      <c r="B125" s="170"/>
      <c r="C125" s="170"/>
      <c r="D125" s="170"/>
      <c r="E125" s="170"/>
      <c r="F125" s="170"/>
      <c r="G125" s="171"/>
      <c r="H125" s="154"/>
      <c r="I125" s="182" t="s">
        <v>372</v>
      </c>
      <c r="J125" s="264" t="s">
        <v>373</v>
      </c>
      <c r="K125" s="208"/>
      <c r="L125" s="256"/>
      <c r="M125" s="183" t="s">
        <v>267</v>
      </c>
      <c r="N125" s="159">
        <v>750</v>
      </c>
      <c r="O125" s="159">
        <v>750</v>
      </c>
      <c r="P125" s="180">
        <f t="shared" si="36"/>
        <v>750</v>
      </c>
      <c r="Q125" s="160"/>
      <c r="R125" s="184"/>
      <c r="S125" s="184"/>
      <c r="T125" s="172"/>
      <c r="U125" s="172"/>
      <c r="V125" s="172"/>
      <c r="W125" s="173"/>
      <c r="X125" s="174"/>
      <c r="Y125" s="175"/>
      <c r="Z125" s="176"/>
      <c r="AA125" s="177"/>
    </row>
    <row r="126" spans="1:27" s="254" customFormat="1" ht="68.25" customHeight="1" x14ac:dyDescent="0.2">
      <c r="A126" s="207"/>
      <c r="B126" s="170"/>
      <c r="C126" s="170"/>
      <c r="D126" s="170"/>
      <c r="E126" s="170"/>
      <c r="F126" s="170"/>
      <c r="G126" s="171"/>
      <c r="H126" s="154"/>
      <c r="I126" s="182" t="s">
        <v>374</v>
      </c>
      <c r="J126" s="264" t="s">
        <v>375</v>
      </c>
      <c r="K126" s="208"/>
      <c r="L126" s="256"/>
      <c r="M126" s="183" t="s">
        <v>267</v>
      </c>
      <c r="N126" s="159">
        <v>2277</v>
      </c>
      <c r="O126" s="159">
        <v>2277</v>
      </c>
      <c r="P126" s="180">
        <f t="shared" si="36"/>
        <v>2277</v>
      </c>
      <c r="Q126" s="160"/>
      <c r="R126" s="184"/>
      <c r="S126" s="184"/>
      <c r="T126" s="172"/>
      <c r="U126" s="172"/>
      <c r="V126" s="172"/>
      <c r="W126" s="173"/>
      <c r="X126" s="174"/>
      <c r="Y126" s="175"/>
      <c r="Z126" s="176"/>
      <c r="AA126" s="177"/>
    </row>
    <row r="127" spans="1:27" s="254" customFormat="1" ht="107.25" customHeight="1" x14ac:dyDescent="0.2">
      <c r="A127" s="207"/>
      <c r="B127" s="170"/>
      <c r="C127" s="170"/>
      <c r="D127" s="170"/>
      <c r="E127" s="170"/>
      <c r="F127" s="170"/>
      <c r="G127" s="171"/>
      <c r="H127" s="154"/>
      <c r="I127" s="182" t="s">
        <v>376</v>
      </c>
      <c r="J127" s="264" t="s">
        <v>377</v>
      </c>
      <c r="K127" s="208"/>
      <c r="L127" s="256"/>
      <c r="M127" s="183" t="s">
        <v>267</v>
      </c>
      <c r="N127" s="159">
        <v>870.1</v>
      </c>
      <c r="O127" s="159">
        <v>478.1</v>
      </c>
      <c r="P127" s="180">
        <f t="shared" si="36"/>
        <v>870.1</v>
      </c>
      <c r="Q127" s="160">
        <v>1155.7</v>
      </c>
      <c r="R127" s="184">
        <v>1155.7</v>
      </c>
      <c r="S127" s="184">
        <v>1155.7</v>
      </c>
      <c r="T127" s="172"/>
      <c r="U127" s="172"/>
      <c r="V127" s="172"/>
      <c r="W127" s="173"/>
      <c r="X127" s="174"/>
      <c r="Y127" s="175"/>
      <c r="Z127" s="176"/>
      <c r="AA127" s="177"/>
    </row>
    <row r="128" spans="1:27" s="254" customFormat="1" ht="66.75" customHeight="1" x14ac:dyDescent="0.2">
      <c r="A128" s="207"/>
      <c r="B128" s="170"/>
      <c r="C128" s="170"/>
      <c r="D128" s="170"/>
      <c r="E128" s="170"/>
      <c r="F128" s="170"/>
      <c r="G128" s="171"/>
      <c r="H128" s="154"/>
      <c r="I128" s="182" t="s">
        <v>378</v>
      </c>
      <c r="J128" s="262" t="s">
        <v>379</v>
      </c>
      <c r="K128" s="208"/>
      <c r="L128" s="256"/>
      <c r="M128" s="183" t="s">
        <v>267</v>
      </c>
      <c r="N128" s="159">
        <v>442.7</v>
      </c>
      <c r="O128" s="159">
        <v>163.19999999999999</v>
      </c>
      <c r="P128" s="180">
        <f t="shared" si="36"/>
        <v>442.7</v>
      </c>
      <c r="Q128" s="160">
        <v>710.1</v>
      </c>
      <c r="R128" s="184">
        <v>738.5</v>
      </c>
      <c r="S128" s="184">
        <v>768.1</v>
      </c>
      <c r="T128" s="172"/>
      <c r="U128" s="172"/>
      <c r="V128" s="172"/>
      <c r="W128" s="173"/>
      <c r="X128" s="174"/>
      <c r="Y128" s="175"/>
      <c r="Z128" s="176"/>
      <c r="AA128" s="177"/>
    </row>
    <row r="129" spans="1:27" s="254" customFormat="1" ht="49.5" customHeight="1" x14ac:dyDescent="0.2">
      <c r="A129" s="207"/>
      <c r="B129" s="170"/>
      <c r="C129" s="170"/>
      <c r="D129" s="170"/>
      <c r="E129" s="170"/>
      <c r="F129" s="170"/>
      <c r="G129" s="171"/>
      <c r="H129" s="269"/>
      <c r="I129" s="270"/>
      <c r="J129" s="271" t="s">
        <v>380</v>
      </c>
      <c r="K129" s="272"/>
      <c r="L129" s="273"/>
      <c r="M129" s="274"/>
      <c r="N129" s="277">
        <f>N130+N131</f>
        <v>-1568.6</v>
      </c>
      <c r="O129" s="277">
        <f>O130+O131</f>
        <v>-1568.6</v>
      </c>
      <c r="P129" s="331">
        <f>P130+P131</f>
        <v>-1568.6</v>
      </c>
      <c r="Q129" s="275"/>
      <c r="R129" s="276"/>
      <c r="S129" s="276"/>
      <c r="T129" s="172"/>
      <c r="U129" s="172"/>
      <c r="V129" s="172"/>
      <c r="W129" s="173"/>
      <c r="X129" s="174"/>
      <c r="Y129" s="175"/>
      <c r="Z129" s="176"/>
      <c r="AA129" s="177"/>
    </row>
    <row r="130" spans="1:27" s="254" customFormat="1" ht="84.75" customHeight="1" x14ac:dyDescent="0.2">
      <c r="A130" s="207"/>
      <c r="B130" s="170"/>
      <c r="C130" s="170"/>
      <c r="D130" s="170"/>
      <c r="E130" s="170"/>
      <c r="F130" s="170"/>
      <c r="G130" s="171"/>
      <c r="H130" s="154"/>
      <c r="I130" s="267" t="s">
        <v>381</v>
      </c>
      <c r="J130" s="265" t="s">
        <v>382</v>
      </c>
      <c r="K130" s="208"/>
      <c r="L130" s="256"/>
      <c r="M130" s="183"/>
      <c r="N130" s="278">
        <v>-158.5</v>
      </c>
      <c r="O130" s="159">
        <v>-158.5</v>
      </c>
      <c r="P130" s="180">
        <f>N130</f>
        <v>-158.5</v>
      </c>
      <c r="Q130" s="160"/>
      <c r="R130" s="184"/>
      <c r="S130" s="184"/>
      <c r="T130" s="172"/>
      <c r="U130" s="172"/>
      <c r="V130" s="172"/>
      <c r="W130" s="173"/>
      <c r="X130" s="174"/>
      <c r="Y130" s="175"/>
      <c r="Z130" s="176"/>
      <c r="AA130" s="177"/>
    </row>
    <row r="131" spans="1:27" s="254" customFormat="1" ht="70.5" customHeight="1" thickBot="1" x14ac:dyDescent="0.25">
      <c r="A131" s="207"/>
      <c r="B131" s="170"/>
      <c r="C131" s="170"/>
      <c r="D131" s="170"/>
      <c r="E131" s="170"/>
      <c r="F131" s="170"/>
      <c r="G131" s="171"/>
      <c r="H131" s="154"/>
      <c r="I131" s="268" t="s">
        <v>295</v>
      </c>
      <c r="J131" s="266" t="s">
        <v>350</v>
      </c>
      <c r="K131" s="208"/>
      <c r="L131" s="256"/>
      <c r="M131" s="183"/>
      <c r="N131" s="279">
        <v>-1410.1</v>
      </c>
      <c r="O131" s="159">
        <v>-1410.1</v>
      </c>
      <c r="P131" s="180">
        <f>N131</f>
        <v>-1410.1</v>
      </c>
      <c r="Q131" s="160"/>
      <c r="R131" s="184"/>
      <c r="S131" s="184"/>
      <c r="T131" s="172"/>
      <c r="U131" s="172"/>
      <c r="V131" s="172"/>
      <c r="W131" s="173"/>
      <c r="X131" s="174"/>
      <c r="Y131" s="175"/>
      <c r="Z131" s="176"/>
      <c r="AA131" s="177"/>
    </row>
    <row r="132" spans="1:27" ht="15" customHeight="1" thickBot="1" x14ac:dyDescent="0.25">
      <c r="A132" s="12"/>
      <c r="B132" s="11"/>
      <c r="C132" s="11"/>
      <c r="D132" s="11"/>
      <c r="E132" s="11"/>
      <c r="F132" s="11"/>
      <c r="G132" s="324" t="s">
        <v>0</v>
      </c>
      <c r="H132" s="324"/>
      <c r="I132" s="324"/>
      <c r="J132" s="324"/>
      <c r="K132" s="45"/>
      <c r="L132" s="46"/>
      <c r="M132" s="195"/>
      <c r="N132" s="196">
        <f t="shared" ref="N132:S132" si="37">N10+N67</f>
        <v>419085.70000000007</v>
      </c>
      <c r="O132" s="196">
        <f t="shared" si="37"/>
        <v>290590.59999999998</v>
      </c>
      <c r="P132" s="196">
        <f t="shared" si="37"/>
        <v>419085.70000000007</v>
      </c>
      <c r="Q132" s="196">
        <f t="shared" si="37"/>
        <v>372901.1</v>
      </c>
      <c r="R132" s="196">
        <f t="shared" si="37"/>
        <v>346142.29999999993</v>
      </c>
      <c r="S132" s="196">
        <f t="shared" si="37"/>
        <v>348880.6</v>
      </c>
      <c r="T132" s="10"/>
      <c r="U132" s="10"/>
      <c r="V132" s="10"/>
      <c r="W132" s="10"/>
      <c r="X132" s="9">
        <v>0</v>
      </c>
      <c r="Y132" s="8"/>
      <c r="Z132" s="7">
        <v>0</v>
      </c>
      <c r="AA132" s="3"/>
    </row>
    <row r="133" spans="1:27" ht="11.25" customHeight="1" x14ac:dyDescent="0.2">
      <c r="A133" s="5"/>
      <c r="B133" s="5"/>
      <c r="C133" s="3"/>
      <c r="D133" s="3"/>
      <c r="E133" s="3"/>
      <c r="F133" s="3"/>
      <c r="G133" s="57"/>
      <c r="H133" s="57"/>
      <c r="I133" s="57"/>
      <c r="J133" s="57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2"/>
      <c r="Y133" s="2"/>
      <c r="Z133" s="2"/>
      <c r="AA133" s="2"/>
    </row>
    <row r="134" spans="1:27" ht="12.75" customHeight="1" x14ac:dyDescent="0.2">
      <c r="A134" s="5"/>
      <c r="B134" s="5"/>
      <c r="C134" s="3"/>
      <c r="D134" s="3"/>
      <c r="E134" s="3"/>
      <c r="F134" s="3"/>
      <c r="G134" s="57"/>
      <c r="H134" s="57"/>
      <c r="I134" s="57"/>
      <c r="J134" s="58"/>
      <c r="K134" s="3"/>
      <c r="L134" s="3"/>
      <c r="M134" s="3"/>
      <c r="N134" s="3"/>
      <c r="O134" s="3"/>
      <c r="P134" s="3"/>
      <c r="Q134" s="3"/>
      <c r="R134" s="6"/>
      <c r="S134" s="6"/>
      <c r="T134" s="6"/>
      <c r="U134" s="3"/>
      <c r="V134" s="3"/>
      <c r="W134" s="3"/>
      <c r="X134" s="2"/>
      <c r="Y134" s="2"/>
      <c r="Z134" s="2"/>
      <c r="AA134" s="2"/>
    </row>
    <row r="135" spans="1:27" ht="12.75" customHeight="1" x14ac:dyDescent="0.2">
      <c r="A135" s="5"/>
      <c r="B135" s="5"/>
      <c r="C135" s="3"/>
      <c r="D135" s="3"/>
      <c r="E135" s="3"/>
      <c r="F135" s="3"/>
      <c r="G135" s="321" t="s">
        <v>262</v>
      </c>
      <c r="H135" s="321"/>
      <c r="I135" s="321"/>
      <c r="J135" s="59"/>
      <c r="K135" s="56"/>
      <c r="L135" s="56"/>
      <c r="M135" s="56"/>
      <c r="N135" s="56"/>
      <c r="O135" s="56"/>
      <c r="P135" s="3"/>
      <c r="Q135" s="3"/>
      <c r="R135" s="3"/>
      <c r="S135" s="3"/>
      <c r="T135" s="3"/>
      <c r="U135" s="3"/>
      <c r="V135" s="3"/>
      <c r="W135" s="3"/>
      <c r="X135" s="2"/>
      <c r="Y135" s="2"/>
      <c r="Z135" s="2"/>
      <c r="AA135" s="2"/>
    </row>
    <row r="136" spans="1:27" ht="25.5" customHeight="1" x14ac:dyDescent="0.2">
      <c r="A136" s="5"/>
      <c r="B136" s="5"/>
      <c r="C136" s="3"/>
      <c r="D136" s="3"/>
      <c r="E136" s="3"/>
      <c r="F136" s="3"/>
      <c r="G136" s="322" t="s">
        <v>263</v>
      </c>
      <c r="H136" s="322"/>
      <c r="I136" s="322"/>
      <c r="J136" s="59"/>
      <c r="K136" s="56"/>
      <c r="L136" s="56"/>
      <c r="M136" s="323" t="s">
        <v>337</v>
      </c>
      <c r="N136" s="323"/>
      <c r="O136" s="323"/>
      <c r="P136" s="3"/>
      <c r="Q136" s="3"/>
      <c r="R136" s="3"/>
      <c r="S136" s="3"/>
      <c r="T136" s="3"/>
      <c r="U136" s="3"/>
      <c r="V136" s="3"/>
      <c r="W136" s="3"/>
      <c r="X136" s="2"/>
      <c r="Y136" s="2"/>
      <c r="Z136" s="2"/>
      <c r="AA136" s="2"/>
    </row>
  </sheetData>
  <mergeCells count="222">
    <mergeCell ref="P8:P9"/>
    <mergeCell ref="Q8:S8"/>
    <mergeCell ref="G135:I135"/>
    <mergeCell ref="G136:I136"/>
    <mergeCell ref="M136:O136"/>
    <mergeCell ref="G132:J132"/>
    <mergeCell ref="G2:R3"/>
    <mergeCell ref="G4:R4"/>
    <mergeCell ref="G5:Q5"/>
    <mergeCell ref="G8:G9"/>
    <mergeCell ref="H8:H9"/>
    <mergeCell ref="I8:J8"/>
    <mergeCell ref="M8:M9"/>
    <mergeCell ref="N8:N9"/>
    <mergeCell ref="O8:O9"/>
    <mergeCell ref="K54:L54"/>
    <mergeCell ref="K13:L13"/>
    <mergeCell ref="K64:L64"/>
    <mergeCell ref="B12:E12"/>
    <mergeCell ref="K12:L12"/>
    <mergeCell ref="T12:W12"/>
    <mergeCell ref="B18:E18"/>
    <mergeCell ref="K18:L18"/>
    <mergeCell ref="T18:W18"/>
    <mergeCell ref="B23:E23"/>
    <mergeCell ref="K23:L23"/>
    <mergeCell ref="T25:W25"/>
    <mergeCell ref="T24:W24"/>
    <mergeCell ref="B13:E13"/>
    <mergeCell ref="T13:W13"/>
    <mergeCell ref="B14:E14"/>
    <mergeCell ref="K14:L14"/>
    <mergeCell ref="T14:W14"/>
    <mergeCell ref="B15:E15"/>
    <mergeCell ref="K15:L15"/>
    <mergeCell ref="T15:W15"/>
    <mergeCell ref="B16:E16"/>
    <mergeCell ref="K16:L16"/>
    <mergeCell ref="T16:W16"/>
    <mergeCell ref="B19:E19"/>
    <mergeCell ref="K19:L19"/>
    <mergeCell ref="T19:W19"/>
    <mergeCell ref="B10:E10"/>
    <mergeCell ref="K10:L10"/>
    <mergeCell ref="T10:W10"/>
    <mergeCell ref="B52:E52"/>
    <mergeCell ref="K52:L52"/>
    <mergeCell ref="B54:E54"/>
    <mergeCell ref="T23:W23"/>
    <mergeCell ref="B37:E37"/>
    <mergeCell ref="K37:L37"/>
    <mergeCell ref="T37:W37"/>
    <mergeCell ref="B40:E40"/>
    <mergeCell ref="K40:L40"/>
    <mergeCell ref="T40:W40"/>
    <mergeCell ref="B24:E24"/>
    <mergeCell ref="K24:L24"/>
    <mergeCell ref="B25:E25"/>
    <mergeCell ref="K25:L25"/>
    <mergeCell ref="B50:E50"/>
    <mergeCell ref="K50:L50"/>
    <mergeCell ref="T50:W50"/>
    <mergeCell ref="T26:W26"/>
    <mergeCell ref="B27:E27"/>
    <mergeCell ref="K27:L27"/>
    <mergeCell ref="T27:W27"/>
    <mergeCell ref="B20:E20"/>
    <mergeCell ref="K20:L20"/>
    <mergeCell ref="T20:W20"/>
    <mergeCell ref="B21:E21"/>
    <mergeCell ref="K21:L21"/>
    <mergeCell ref="T21:W21"/>
    <mergeCell ref="B22:E22"/>
    <mergeCell ref="K22:L22"/>
    <mergeCell ref="T22:W22"/>
    <mergeCell ref="T30:W30"/>
    <mergeCell ref="B31:E31"/>
    <mergeCell ref="K31:L31"/>
    <mergeCell ref="T31:W31"/>
    <mergeCell ref="B32:E32"/>
    <mergeCell ref="K32:L32"/>
    <mergeCell ref="T32:W32"/>
    <mergeCell ref="B26:E26"/>
    <mergeCell ref="K26:L26"/>
    <mergeCell ref="B29:E29"/>
    <mergeCell ref="K29:L29"/>
    <mergeCell ref="T29:W29"/>
    <mergeCell ref="B30:E30"/>
    <mergeCell ref="K30:L30"/>
    <mergeCell ref="B33:E33"/>
    <mergeCell ref="K33:L33"/>
    <mergeCell ref="T33:W33"/>
    <mergeCell ref="T43:W43"/>
    <mergeCell ref="B38:E38"/>
    <mergeCell ref="K38:L38"/>
    <mergeCell ref="T38:W38"/>
    <mergeCell ref="B41:E41"/>
    <mergeCell ref="K41:L41"/>
    <mergeCell ref="T41:W41"/>
    <mergeCell ref="B42:E42"/>
    <mergeCell ref="K42:L42"/>
    <mergeCell ref="T42:W42"/>
    <mergeCell ref="B43:E43"/>
    <mergeCell ref="K43:L43"/>
    <mergeCell ref="T54:W54"/>
    <mergeCell ref="B45:E45"/>
    <mergeCell ref="K45:L45"/>
    <mergeCell ref="T45:W45"/>
    <mergeCell ref="B47:E47"/>
    <mergeCell ref="K47:L47"/>
    <mergeCell ref="T47:W47"/>
    <mergeCell ref="T46:W46"/>
    <mergeCell ref="B53:E53"/>
    <mergeCell ref="K53:L53"/>
    <mergeCell ref="T53:W53"/>
    <mergeCell ref="T52:W52"/>
    <mergeCell ref="B49:E49"/>
    <mergeCell ref="K49:L49"/>
    <mergeCell ref="T49:W49"/>
    <mergeCell ref="B51:E51"/>
    <mergeCell ref="K51:L51"/>
    <mergeCell ref="T51:W51"/>
    <mergeCell ref="B55:E55"/>
    <mergeCell ref="K55:L55"/>
    <mergeCell ref="T55:W55"/>
    <mergeCell ref="B57:E57"/>
    <mergeCell ref="K57:L57"/>
    <mergeCell ref="T57:W57"/>
    <mergeCell ref="B56:E56"/>
    <mergeCell ref="K56:L56"/>
    <mergeCell ref="T56:W56"/>
    <mergeCell ref="B73:E73"/>
    <mergeCell ref="K73:L73"/>
    <mergeCell ref="T73:W73"/>
    <mergeCell ref="B74:E74"/>
    <mergeCell ref="K74:L74"/>
    <mergeCell ref="T74:W74"/>
    <mergeCell ref="B68:E68"/>
    <mergeCell ref="K68:L68"/>
    <mergeCell ref="T68:W68"/>
    <mergeCell ref="B97:E97"/>
    <mergeCell ref="K97:L97"/>
    <mergeCell ref="T97:W97"/>
    <mergeCell ref="B100:E100"/>
    <mergeCell ref="K100:L100"/>
    <mergeCell ref="T100:W100"/>
    <mergeCell ref="B96:E96"/>
    <mergeCell ref="K96:L96"/>
    <mergeCell ref="T96:W96"/>
    <mergeCell ref="T98:W98"/>
    <mergeCell ref="B99:E99"/>
    <mergeCell ref="K99:L99"/>
    <mergeCell ref="T99:W99"/>
    <mergeCell ref="B98:E98"/>
    <mergeCell ref="K98:L98"/>
    <mergeCell ref="B105:E105"/>
    <mergeCell ref="K105:L105"/>
    <mergeCell ref="T105:W105"/>
    <mergeCell ref="B48:E48"/>
    <mergeCell ref="K48:L48"/>
    <mergeCell ref="T48:W48"/>
    <mergeCell ref="B44:E44"/>
    <mergeCell ref="K44:L44"/>
    <mergeCell ref="T44:W44"/>
    <mergeCell ref="B46:E46"/>
    <mergeCell ref="K46:L46"/>
    <mergeCell ref="B62:E62"/>
    <mergeCell ref="K62:L62"/>
    <mergeCell ref="T62:W62"/>
    <mergeCell ref="B60:E60"/>
    <mergeCell ref="K60:L60"/>
    <mergeCell ref="T60:W60"/>
    <mergeCell ref="B61:E61"/>
    <mergeCell ref="K61:L61"/>
    <mergeCell ref="B92:E92"/>
    <mergeCell ref="K92:L92"/>
    <mergeCell ref="T61:W61"/>
    <mergeCell ref="T63:W63"/>
    <mergeCell ref="B64:E64"/>
    <mergeCell ref="T64:W64"/>
    <mergeCell ref="B69:E69"/>
    <mergeCell ref="K69:L69"/>
    <mergeCell ref="T69:W69"/>
    <mergeCell ref="B67:E67"/>
    <mergeCell ref="K67:L67"/>
    <mergeCell ref="T67:W67"/>
    <mergeCell ref="B63:E63"/>
    <mergeCell ref="K63:L63"/>
    <mergeCell ref="B83:E83"/>
    <mergeCell ref="K83:L83"/>
    <mergeCell ref="T83:W83"/>
    <mergeCell ref="T93:W93"/>
    <mergeCell ref="B94:E94"/>
    <mergeCell ref="K94:L94"/>
    <mergeCell ref="T94:W94"/>
    <mergeCell ref="B95:E95"/>
    <mergeCell ref="K95:L95"/>
    <mergeCell ref="T95:W95"/>
    <mergeCell ref="T92:W92"/>
    <mergeCell ref="B93:E93"/>
    <mergeCell ref="K93:L93"/>
    <mergeCell ref="T101:W101"/>
    <mergeCell ref="B102:E102"/>
    <mergeCell ref="K102:L102"/>
    <mergeCell ref="T102:W102"/>
    <mergeCell ref="B103:E103"/>
    <mergeCell ref="K103:L103"/>
    <mergeCell ref="T103:W103"/>
    <mergeCell ref="B104:E104"/>
    <mergeCell ref="K104:L104"/>
    <mergeCell ref="T104:W104"/>
    <mergeCell ref="B101:E101"/>
    <mergeCell ref="K101:L101"/>
    <mergeCell ref="T106:W106"/>
    <mergeCell ref="B107:E107"/>
    <mergeCell ref="K107:L107"/>
    <mergeCell ref="T107:W107"/>
    <mergeCell ref="B106:E106"/>
    <mergeCell ref="K106:L106"/>
    <mergeCell ref="B112:E112"/>
    <mergeCell ref="K112:L112"/>
    <mergeCell ref="T112:W112"/>
  </mergeCells>
  <pageMargins left="0.25" right="0.25" top="0.75" bottom="0.75" header="0.3" footer="0.3"/>
  <pageSetup paperSize="10" scale="5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Вып.плана._2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2023-11-13T12:02:06Z</cp:lastPrinted>
  <dcterms:created xsi:type="dcterms:W3CDTF">2019-11-12T09:13:38Z</dcterms:created>
  <dcterms:modified xsi:type="dcterms:W3CDTF">2024-10-31T08:45:08Z</dcterms:modified>
</cp:coreProperties>
</file>